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2980" windowHeight="9525" activeTab="1"/>
  </bookViews>
  <sheets>
    <sheet name="DOE Design" sheetId="4" r:id="rId1"/>
    <sheet name="Regression" sheetId="5" r:id="rId2"/>
  </sheets>
  <definedNames>
    <definedName name="qxlDOEBlockingCol" localSheetId="0">'DOE Design'!$E$11:$E$34</definedName>
    <definedName name="qxlDOEDesignPointTypeCol" localSheetId="0">'DOE Design'!$D$11:$D$34</definedName>
    <definedName name="qxlDOEDesignRepCol" localSheetId="0">'DOE Design'!$C$11:$C$34</definedName>
    <definedName name="qxlDOEDesignSheet" localSheetId="0">1</definedName>
    <definedName name="qxlDOEEntireDesign" localSheetId="0">'DOE Design'!$C$3:$L$34</definedName>
    <definedName name="qxlDOEFactors" localSheetId="0">'DOE Design'!$G$11:$H$34</definedName>
    <definedName name="qxlDOEFactorsRefLeves" localSheetId="0">'DOE Design'!$G$9:$H$9</definedName>
    <definedName name="qxlDOEMetadataRange" localSheetId="0">'DOE Design'!$A$12</definedName>
    <definedName name="qxlDOENumOfOutputs" localSheetId="0">1</definedName>
    <definedName name="qxlDOEOutputs_1" localSheetId="0">'DOE Design'!$K$9:$K$34</definedName>
    <definedName name="qxlDOERegSheet" localSheetId="1">1</definedName>
    <definedName name="qxlDOERegSheetCoding" localSheetId="1">"Auto"</definedName>
    <definedName name="qxlDOERunCol" localSheetId="0">'DOE Design'!$F$11:$F$34</definedName>
    <definedName name="regCoeffs_0_0" localSheetId="1">Regression!$D$27:$D$34</definedName>
    <definedName name="regCoeffs_0_1" localSheetId="1">Regression!$K$27:$K$34</definedName>
    <definedName name="regDesignSheetLink" localSheetId="1">'DOE Design'!$A$1</definedName>
    <definedName name="regFArea" localSheetId="1">Regression!$B$10:$F$11</definedName>
    <definedName name="regHCoeffs_0_0" localSheetId="1">Regression!$H$122:$H$131</definedName>
    <definedName name="regHCoeffs_0_1" localSheetId="1">Regression!$I$122:$I$131</definedName>
    <definedName name="regHiddenLevelsForF_0" localSheetId="1">Regression!$C$112:$C$114</definedName>
    <definedName name="regHiddenNames" localSheetId="1">Regression!$B$122:$C$131</definedName>
    <definedName name="regIsActive_0_0" localSheetId="1">Regression!$I$27:$I$34</definedName>
    <definedName name="regIsActive_0_1" localSheetId="1">Regression!$P$27:$P$34</definedName>
    <definedName name="regModelValid" localSheetId="1">Regression!$H$133:$I$133</definedName>
    <definedName name="regNumOfOutputLevels_0" localSheetId="1">2</definedName>
    <definedName name="regNumOfOutputs" localSheetId="1">1</definedName>
    <definedName name="regOutputType_0" localSheetId="1">"Quantitative"</definedName>
    <definedName name="regPrediction_0" localSheetId="1">Regression!$H$9:$I$16</definedName>
    <definedName name="regStdErr_0_0" localSheetId="1">Regression!$D$39</definedName>
    <definedName name="regStdErr_0_1" localSheetId="1">Regression!$K$39</definedName>
  </definedNames>
  <calcPr calcId="145621"/>
</workbook>
</file>

<file path=xl/calcChain.xml><?xml version="1.0" encoding="utf-8"?>
<calcChain xmlns="http://schemas.openxmlformats.org/spreadsheetml/2006/main">
  <c r="I15" i="5" l="1"/>
  <c r="G124" i="5"/>
  <c r="H124" i="5"/>
  <c r="I124" i="5"/>
  <c r="G125" i="5"/>
  <c r="G130" i="5" s="1"/>
  <c r="H125" i="5"/>
  <c r="I125" i="5"/>
  <c r="G126" i="5"/>
  <c r="H126" i="5"/>
  <c r="I126" i="5"/>
  <c r="F127" i="5"/>
  <c r="G127" i="5" s="1"/>
  <c r="H127" i="5"/>
  <c r="I127" i="5"/>
  <c r="H129" i="5"/>
  <c r="I129" i="5"/>
  <c r="H130" i="5"/>
  <c r="I130" i="5"/>
  <c r="H131" i="5"/>
  <c r="I131" i="5"/>
  <c r="G131" i="5" l="1"/>
  <c r="G129" i="5"/>
  <c r="H132" i="5" s="1"/>
  <c r="I9" i="5" s="1"/>
  <c r="I132" i="5" l="1"/>
  <c r="I10" i="5" s="1"/>
  <c r="I16" i="5"/>
  <c r="I11" i="5"/>
  <c r="I12" i="5"/>
  <c r="I17" i="5"/>
</calcChain>
</file>

<file path=xl/comments1.xml><?xml version="1.0" encoding="utf-8"?>
<comments xmlns="http://schemas.openxmlformats.org/spreadsheetml/2006/main">
  <authors>
    <author>Philip</author>
  </authors>
  <commentList>
    <comment ref="K29" authorId="0">
      <text>
        <r>
          <rPr>
            <sz val="9"/>
            <color indexed="81"/>
            <rFont val="Tahoma"/>
            <family val="2"/>
          </rPr>
          <t>Large Standardized Residuals</t>
        </r>
      </text>
    </comment>
  </commentList>
</comments>
</file>

<file path=xl/comments2.xml><?xml version="1.0" encoding="utf-8"?>
<comments xmlns="http://schemas.openxmlformats.org/spreadsheetml/2006/main">
  <authors>
    <author>Philip</author>
  </authors>
  <commentList>
    <comment ref="F8" authorId="0">
      <text>
        <r>
          <rPr>
            <sz val="9"/>
            <color indexed="81"/>
            <rFont val="Tahoma"/>
            <family val="2"/>
          </rPr>
          <t xml:space="preserve">These are the input factor settings used for prediction of the outputs.
</t>
        </r>
        <r>
          <rPr>
            <b/>
            <sz val="9"/>
            <color indexed="81"/>
            <rFont val="Tahoma"/>
            <family val="2"/>
          </rPr>
          <t>NOTE:</t>
        </r>
        <r>
          <rPr>
            <sz val="9"/>
            <color indexed="81"/>
            <rFont val="Tahoma"/>
            <family val="2"/>
          </rPr>
          <t xml:space="preserve"> entering a value outside the low and high range will result in extrapolation of the model and predictions may not be valid.</t>
        </r>
      </text>
    </comment>
    <comment ref="H8" authorId="0">
      <text>
        <r>
          <rPr>
            <sz val="9"/>
            <color indexed="81"/>
            <rFont val="Tahoma"/>
            <family val="2"/>
          </rPr>
          <t>This output is quantitative, thus the prediction is in terms of mean and standard deviation.</t>
        </r>
      </text>
    </comment>
    <comment ref="D9" authorId="0">
      <text>
        <r>
          <rPr>
            <sz val="9"/>
            <color indexed="81"/>
            <rFont val="Tahoma"/>
            <family val="2"/>
          </rPr>
          <t xml:space="preserve">The </t>
        </r>
        <r>
          <rPr>
            <b/>
            <sz val="9"/>
            <color indexed="81"/>
            <rFont val="Tahoma"/>
            <family val="2"/>
          </rPr>
          <t>low</t>
        </r>
        <r>
          <rPr>
            <sz val="9"/>
            <color indexed="81"/>
            <rFont val="Tahoma"/>
            <family val="2"/>
          </rPr>
          <t xml:space="preserve"> value used in the experiment for quantitative inputs.</t>
        </r>
      </text>
    </comment>
    <comment ref="E9" authorId="0">
      <text>
        <r>
          <rPr>
            <sz val="9"/>
            <color indexed="81"/>
            <rFont val="Tahoma"/>
            <family val="2"/>
          </rPr>
          <t xml:space="preserve">The </t>
        </r>
        <r>
          <rPr>
            <b/>
            <sz val="9"/>
            <color indexed="81"/>
            <rFont val="Tahoma"/>
            <family val="2"/>
          </rPr>
          <t>high</t>
        </r>
        <r>
          <rPr>
            <sz val="9"/>
            <color indexed="81"/>
            <rFont val="Tahoma"/>
            <family val="2"/>
          </rPr>
          <t xml:space="preserve"> value used in the experiment for quantitative inputs.</t>
        </r>
      </text>
    </comment>
    <comment ref="I9" authorId="0">
      <text>
        <r>
          <rPr>
            <sz val="9"/>
            <color indexed="81"/>
            <rFont val="Tahoma"/>
            <family val="2"/>
          </rPr>
          <t xml:space="preserve">Estimate of the mean for this model when the inputs are at the </t>
        </r>
        <r>
          <rPr>
            <b/>
            <sz val="9"/>
            <color indexed="81"/>
            <rFont val="Tahoma"/>
            <family val="2"/>
          </rPr>
          <t>'Set Points'</t>
        </r>
        <r>
          <rPr>
            <i/>
            <sz val="9"/>
            <color indexed="81"/>
            <rFont val="Tahoma"/>
            <family val="2"/>
          </rPr>
          <t>(see area to enter Set Points to the left)</t>
        </r>
        <r>
          <rPr>
            <sz val="9"/>
            <color indexed="81"/>
            <rFont val="Tahoma"/>
            <family val="2"/>
          </rPr>
          <t>.</t>
        </r>
      </text>
    </comment>
    <comment ref="I10" authorId="0">
      <text>
        <r>
          <rPr>
            <sz val="9"/>
            <color indexed="81"/>
            <rFont val="Tahoma"/>
            <family val="2"/>
          </rPr>
          <t xml:space="preserve">Estimate of the standard deviation for this model when the inputs are at the </t>
        </r>
        <r>
          <rPr>
            <b/>
            <sz val="9"/>
            <color indexed="81"/>
            <rFont val="Tahoma"/>
            <family val="2"/>
          </rPr>
          <t>'Set Points'</t>
        </r>
        <r>
          <rPr>
            <i/>
            <sz val="9"/>
            <color indexed="81"/>
            <rFont val="Tahoma"/>
            <family val="2"/>
          </rPr>
          <t>(see area to enter Set Points to the left)</t>
        </r>
        <r>
          <rPr>
            <sz val="9"/>
            <color indexed="81"/>
            <rFont val="Tahoma"/>
            <family val="2"/>
          </rPr>
          <t xml:space="preserve">.
</t>
        </r>
        <r>
          <rPr>
            <b/>
            <sz val="9"/>
            <color indexed="81"/>
            <rFont val="Tahoma"/>
            <family val="2"/>
          </rPr>
          <t>Note:</t>
        </r>
        <r>
          <rPr>
            <sz val="9"/>
            <color indexed="81"/>
            <rFont val="Tahoma"/>
            <family val="2"/>
          </rPr>
          <t xml:space="preserve"> if an S-hat model is not available or all the terms have been removed, the standard error is used as the S-hat prediction.</t>
        </r>
      </text>
    </comment>
    <comment ref="I11" authorId="0">
      <text>
        <r>
          <rPr>
            <sz val="9"/>
            <color indexed="81"/>
            <rFont val="Tahoma"/>
            <family val="2"/>
          </rPr>
          <t>99% Prediction Interval Lower Limit. Calculated as Y-hat-3*S-hat(standard error).</t>
        </r>
      </text>
    </comment>
    <comment ref="I12" authorId="0">
      <text>
        <r>
          <rPr>
            <sz val="9"/>
            <color indexed="81"/>
            <rFont val="Tahoma"/>
            <family val="2"/>
          </rPr>
          <t>99% Prediction Interval Upper Limit. Calculated as Y-hat+3*S-hat(standard error).</t>
        </r>
      </text>
    </comment>
    <comment ref="I13" authorId="0">
      <text>
        <r>
          <rPr>
            <sz val="9"/>
            <color indexed="81"/>
            <rFont val="Tahoma"/>
            <family val="2"/>
          </rPr>
          <t>Upper Specification Limit. Can be changed on design sheet.</t>
        </r>
      </text>
    </comment>
    <comment ref="I14" authorId="0">
      <text>
        <r>
          <rPr>
            <sz val="9"/>
            <color indexed="81"/>
            <rFont val="Tahoma"/>
            <family val="2"/>
          </rPr>
          <t>Lower Specification Limit. Can be changed on design sheet.</t>
        </r>
      </text>
    </comment>
    <comment ref="I15" authorId="0">
      <text>
        <r>
          <rPr>
            <sz val="9"/>
            <color indexed="81"/>
            <rFont val="Tahoma"/>
            <family val="2"/>
          </rPr>
          <t>Estimate for process capability potential. Calculated as (USL-LSL)/6*S-hat.
Cp estimate is only available if both USL and LSL are provided.</t>
        </r>
      </text>
    </comment>
    <comment ref="I16" authorId="0">
      <text>
        <r>
          <rPr>
            <sz val="9"/>
            <color indexed="81"/>
            <rFont val="Tahoma"/>
            <family val="2"/>
          </rPr>
          <t>Estimate for process capability. Calculated as min[(USL- Y-hat)/(3*S-hat),(Y-hat - LSL)/(3*S-hat)].
Cpk estimate requires at least one spec limit (USL or LSL or Both) to be provided.</t>
        </r>
      </text>
    </comment>
    <comment ref="I17" authorId="0">
      <text>
        <r>
          <rPr>
            <sz val="9"/>
            <color indexed="81"/>
            <rFont val="Tahoma"/>
            <family val="2"/>
          </rPr>
          <t>Estimate of Defects Per Million. Calculated from area outside of spec assuming a normal distribution with a mean = Y-hat and standard deviation = S-hat.</t>
        </r>
      </text>
    </comment>
    <comment ref="D26" authorId="0">
      <text>
        <r>
          <rPr>
            <sz val="9"/>
            <color indexed="81"/>
            <rFont val="Tahoma"/>
            <family val="2"/>
          </rPr>
          <t>The coefficient for this term.</t>
        </r>
      </text>
    </comment>
    <comment ref="E26" authorId="0">
      <text>
        <r>
          <rPr>
            <sz val="9"/>
            <color indexed="81"/>
            <rFont val="Tahoma"/>
            <family val="2"/>
          </rPr>
          <t>The Standard Error for this term.</t>
        </r>
      </text>
    </comment>
    <comment ref="F26" authorId="0">
      <text>
        <r>
          <rPr>
            <sz val="9"/>
            <color indexed="81"/>
            <rFont val="Tahoma"/>
            <family val="2"/>
          </rPr>
          <t>The T statistic for the term. T=Coeff/SE or 'Signal'/'Noise'. Larger values indicate significance.</t>
        </r>
      </text>
    </comment>
    <comment ref="G26" authorId="0">
      <text>
        <r>
          <rPr>
            <sz val="9"/>
            <color indexed="81"/>
            <rFont val="Tahoma"/>
            <family val="2"/>
          </rPr>
          <t>P-Value for the term. (1-p)*100% is the percent confidence the term is significant. Most researchers use p</t>
        </r>
      </text>
    </comment>
    <comment ref="H26" authorId="0">
      <text>
        <r>
          <rPr>
            <sz val="9"/>
            <color indexed="81"/>
            <rFont val="Tahoma"/>
            <family val="2"/>
          </rPr>
          <t>VIF (Variance Inflation Factor) is a measure of multicollinearity. VIF=1 indicates an orthogonal term. As the VIF increases from 1, the term has more correlation with other inputs.
Tolerance (Tol) is a similar measure where Tol=1/VIF.</t>
        </r>
      </text>
    </comment>
    <comment ref="I26" authorId="0">
      <text>
        <r>
          <rPr>
            <sz val="9"/>
            <color indexed="81"/>
            <rFont val="Tahoma"/>
            <family val="2"/>
          </rPr>
          <t>To remove a term from the model, uncheck the box and re-run the regression.</t>
        </r>
      </text>
    </comment>
    <comment ref="K26" authorId="0">
      <text>
        <r>
          <rPr>
            <sz val="9"/>
            <color indexed="81"/>
            <rFont val="Tahoma"/>
            <family val="2"/>
          </rPr>
          <t>The coefficient for this term.</t>
        </r>
      </text>
    </comment>
    <comment ref="L26" authorId="0">
      <text>
        <r>
          <rPr>
            <sz val="9"/>
            <color indexed="81"/>
            <rFont val="Tahoma"/>
            <family val="2"/>
          </rPr>
          <t>The Standard Error for this term.</t>
        </r>
      </text>
    </comment>
    <comment ref="M26" authorId="0">
      <text>
        <r>
          <rPr>
            <sz val="9"/>
            <color indexed="81"/>
            <rFont val="Tahoma"/>
            <family val="2"/>
          </rPr>
          <t>The T statistic for the term. T=Coeff/SE or 'Signal'/'Noise'. Larger values indicate significance.</t>
        </r>
      </text>
    </comment>
    <comment ref="N26" authorId="0">
      <text>
        <r>
          <rPr>
            <sz val="9"/>
            <color indexed="81"/>
            <rFont val="Tahoma"/>
            <family val="2"/>
          </rPr>
          <t>P-Value for the term. (1-p)*100% is the percent confidence the term is significant. Most researchers use p</t>
        </r>
      </text>
    </comment>
    <comment ref="O26" authorId="0">
      <text>
        <r>
          <rPr>
            <sz val="9"/>
            <color indexed="81"/>
            <rFont val="Tahoma"/>
            <family val="2"/>
          </rPr>
          <t>VIF (Variance Inflation Factor) is a measure of multicollinearity. VIF=1 indicates an orthogonal term. As the VIF increases from 1, the term has more correlation with other inputs.
Tolerance (Tol) is a similar measure where Tol=1/VIF.</t>
        </r>
      </text>
    </comment>
    <comment ref="P26" authorId="0">
      <text>
        <r>
          <rPr>
            <sz val="9"/>
            <color indexed="81"/>
            <rFont val="Tahoma"/>
            <family val="2"/>
          </rPr>
          <t>To remove a term from the model, uncheck the box and re-run the regression.</t>
        </r>
      </text>
    </comment>
    <comment ref="C37" authorId="0">
      <text>
        <r>
          <rPr>
            <sz val="9"/>
            <color indexed="81"/>
            <rFont val="Tahoma"/>
            <family val="2"/>
          </rPr>
          <t xml:space="preserve">Rsq ranges from 0 to 1, and indicates the proportion of variation in the data that is explained by the model.
An Rsq=1 indicates the model fits the data perfectly </t>
        </r>
        <r>
          <rPr>
            <i/>
            <sz val="9"/>
            <color indexed="81"/>
            <rFont val="Tahoma"/>
            <family val="2"/>
          </rPr>
          <t>(100% of the variation is being explained)</t>
        </r>
        <r>
          <rPr>
            <sz val="9"/>
            <color indexed="81"/>
            <rFont val="Tahoma"/>
            <family val="2"/>
          </rPr>
          <t xml:space="preserve"> while an Rsq=0 indicates none of the variation in the data is explained by the model.</t>
        </r>
      </text>
    </comment>
    <comment ref="J37" authorId="0">
      <text>
        <r>
          <rPr>
            <sz val="9"/>
            <color indexed="81"/>
            <rFont val="Tahoma"/>
            <family val="2"/>
          </rPr>
          <t xml:space="preserve">Rsq ranges from 0 to 1, and indicates the proportion of variation in the data that is explained by the model.
An Rsq=1 indicates the model fits the data perfectly </t>
        </r>
        <r>
          <rPr>
            <i/>
            <sz val="9"/>
            <color indexed="81"/>
            <rFont val="Tahoma"/>
            <family val="2"/>
          </rPr>
          <t>(100% of the variation is being explained)</t>
        </r>
        <r>
          <rPr>
            <sz val="9"/>
            <color indexed="81"/>
            <rFont val="Tahoma"/>
            <family val="2"/>
          </rPr>
          <t xml:space="preserve"> while an Rsq=0 indicates none of the variation in the data is explained by the model.</t>
        </r>
      </text>
    </comment>
    <comment ref="C38" authorId="0">
      <text>
        <r>
          <rPr>
            <sz val="9"/>
            <color indexed="81"/>
            <rFont val="Tahoma"/>
            <family val="2"/>
          </rPr>
          <t>Adjusted Rsq is a version of Rsq that has been adjusted for degrees of freedom.
Adj Rsq can be negative.</t>
        </r>
      </text>
    </comment>
    <comment ref="J38" authorId="0">
      <text>
        <r>
          <rPr>
            <sz val="9"/>
            <color indexed="81"/>
            <rFont val="Tahoma"/>
            <family val="2"/>
          </rPr>
          <t>Adjusted Rsq is a version of Rsq that has been adjusted for degrees of freedom.
Adj Rsq can be negative.</t>
        </r>
      </text>
    </comment>
    <comment ref="C39" authorId="0">
      <text>
        <r>
          <rPr>
            <sz val="9"/>
            <color indexed="81"/>
            <rFont val="Tahoma"/>
            <family val="2"/>
          </rPr>
          <t>The standard error of the model is a measure of the variation in the data about the model.</t>
        </r>
      </text>
    </comment>
    <comment ref="J39" authorId="0">
      <text>
        <r>
          <rPr>
            <sz val="9"/>
            <color indexed="81"/>
            <rFont val="Tahoma"/>
            <family val="2"/>
          </rPr>
          <t>The standard error of the model is a measure of the variation in the data about the model.</t>
        </r>
      </text>
    </comment>
    <comment ref="C40" authorId="0">
      <text>
        <r>
          <rPr>
            <sz val="9"/>
            <color indexed="81"/>
            <rFont val="Tahoma"/>
            <family val="2"/>
          </rPr>
          <t>The F Statistic for the model.
F is roughly a signal to noise ratio for the model. Higher values of F indicate models that will be better for prediction.</t>
        </r>
      </text>
    </comment>
    <comment ref="J40" authorId="0">
      <text>
        <r>
          <rPr>
            <sz val="9"/>
            <color indexed="81"/>
            <rFont val="Tahoma"/>
            <family val="2"/>
          </rPr>
          <t>The F Statistic for the model.
F is roughly a signal to noise ratio for the model. Higher values of F indicate models that will be better for prediction.</t>
        </r>
      </text>
    </comment>
    <comment ref="C41" authorId="0">
      <text>
        <r>
          <rPr>
            <sz val="9"/>
            <color indexed="81"/>
            <rFont val="Tahoma"/>
            <family val="2"/>
          </rPr>
          <t>The significance for the F statistic.
Many experimenters consider Sig F &lt; .05 to indicate a significant model adequate for prediction.</t>
        </r>
      </text>
    </comment>
    <comment ref="J41" authorId="0">
      <text>
        <r>
          <rPr>
            <sz val="9"/>
            <color indexed="81"/>
            <rFont val="Tahoma"/>
            <family val="2"/>
          </rPr>
          <t>The significance for the F statistic.
Many experimenters consider Sig F &lt; .05 to indicate a significant model adequate for prediction.</t>
        </r>
      </text>
    </comment>
    <comment ref="C42" authorId="0">
      <text>
        <r>
          <rPr>
            <sz val="9"/>
            <color indexed="81"/>
            <rFont val="Tahoma"/>
            <family val="2"/>
          </rPr>
          <t>The F statistic for lack of fit.
As Flof increases, the model has more lack of fit.</t>
        </r>
      </text>
    </comment>
    <comment ref="J42" authorId="0">
      <text>
        <r>
          <rPr>
            <sz val="9"/>
            <color indexed="81"/>
            <rFont val="Tahoma"/>
            <family val="2"/>
          </rPr>
          <t>The F statistic for lack of fit.
As Flof increases, the model has more lack of fit.</t>
        </r>
      </text>
    </comment>
    <comment ref="C43" authorId="0">
      <text>
        <r>
          <rPr>
            <sz val="9"/>
            <color indexed="81"/>
            <rFont val="Tahoma"/>
            <family val="2"/>
          </rPr>
          <t>The significance for the Flof statistic.
If Sig Flof &lt; .05, you can be greater than 95% confident that the model has lack of fit.</t>
        </r>
      </text>
    </comment>
    <comment ref="J43" authorId="0">
      <text>
        <r>
          <rPr>
            <sz val="9"/>
            <color indexed="81"/>
            <rFont val="Tahoma"/>
            <family val="2"/>
          </rPr>
          <t>The significance for the Flof statistic.
If Sig Flof &lt; .05, you can be greater than 95% confident that the model has lack of fit.</t>
        </r>
      </text>
    </comment>
    <comment ref="D47" authorId="0">
      <text>
        <r>
          <rPr>
            <sz val="9"/>
            <color indexed="81"/>
            <rFont val="Tahoma"/>
            <family val="2"/>
          </rPr>
          <t>Type I or Sequential Sums of Squares is a measure of the reduction in the model sum of squares if the term is sequentially removed from the model.
Many experimenters prefer the Adjusted SS over the Sequential SS as the Type I SS is order dependent.</t>
        </r>
      </text>
    </comment>
    <comment ref="E47" authorId="0">
      <text>
        <r>
          <rPr>
            <sz val="9"/>
            <color indexed="81"/>
            <rFont val="Tahoma"/>
            <family val="2"/>
          </rPr>
          <t>Type III or Adjusted Sum of Squares is a measure of the reduction in the model sums of squares if the term is removed from the model containing all other terms.
If the model is orthogonal (VIF=1), then Adj SS=Seq SS.</t>
        </r>
      </text>
    </comment>
    <comment ref="F47" authorId="0">
      <text>
        <r>
          <rPr>
            <sz val="9"/>
            <color indexed="81"/>
            <rFont val="Tahoma"/>
            <family val="2"/>
          </rPr>
          <t>Degrees of freedom</t>
        </r>
      </text>
    </comment>
    <comment ref="G47" authorId="0">
      <text>
        <r>
          <rPr>
            <sz val="9"/>
            <color indexed="81"/>
            <rFont val="Tahoma"/>
            <family val="2"/>
          </rPr>
          <t>Adjusted Mean Square</t>
        </r>
      </text>
    </comment>
    <comment ref="H47" authorId="0">
      <text>
        <r>
          <rPr>
            <sz val="9"/>
            <color indexed="81"/>
            <rFont val="Tahoma"/>
            <family val="2"/>
          </rPr>
          <t>F Statistic for the term</t>
        </r>
      </text>
    </comment>
    <comment ref="I47" authorId="0">
      <text>
        <r>
          <rPr>
            <sz val="9"/>
            <color indexed="81"/>
            <rFont val="Tahoma"/>
            <family val="2"/>
          </rPr>
          <t>P value for the term</t>
        </r>
      </text>
    </comment>
    <comment ref="K47" authorId="0">
      <text>
        <r>
          <rPr>
            <sz val="9"/>
            <color indexed="81"/>
            <rFont val="Tahoma"/>
            <family val="2"/>
          </rPr>
          <t>Type I or Sequential Sums of Squares is a measure of the reduction in the model sum of squares if the term is sequentially removed from the model.
Many experimenters prefer the Adjusted SS over the Sequential SS as the Type I SS is order dependent.</t>
        </r>
      </text>
    </comment>
    <comment ref="L47" authorId="0">
      <text>
        <r>
          <rPr>
            <sz val="9"/>
            <color indexed="81"/>
            <rFont val="Tahoma"/>
            <family val="2"/>
          </rPr>
          <t>Type III or Adjusted Sum of Squares is a measure of the reduction in the model sums of squares if the term is removed from the model containing all other terms.
If the model is orthogonal (VIF=1), then Adj SS=Seq SS.</t>
        </r>
      </text>
    </comment>
    <comment ref="M47" authorId="0">
      <text>
        <r>
          <rPr>
            <sz val="9"/>
            <color indexed="81"/>
            <rFont val="Tahoma"/>
            <family val="2"/>
          </rPr>
          <t>Degrees of freedom</t>
        </r>
      </text>
    </comment>
    <comment ref="N47" authorId="0">
      <text>
        <r>
          <rPr>
            <sz val="9"/>
            <color indexed="81"/>
            <rFont val="Tahoma"/>
            <family val="2"/>
          </rPr>
          <t>Adjusted Mean Square</t>
        </r>
      </text>
    </comment>
    <comment ref="O47" authorId="0">
      <text>
        <r>
          <rPr>
            <sz val="9"/>
            <color indexed="81"/>
            <rFont val="Tahoma"/>
            <family val="2"/>
          </rPr>
          <t>F Statistic for the term</t>
        </r>
      </text>
    </comment>
    <comment ref="P47" authorId="0">
      <text>
        <r>
          <rPr>
            <sz val="9"/>
            <color indexed="81"/>
            <rFont val="Tahoma"/>
            <family val="2"/>
          </rPr>
          <t>P value for the term</t>
        </r>
      </text>
    </comment>
  </commentList>
</comments>
</file>

<file path=xl/sharedStrings.xml><?xml version="1.0" encoding="utf-8"?>
<sst xmlns="http://schemas.openxmlformats.org/spreadsheetml/2006/main" count="240" uniqueCount="108">
  <si>
    <t>Quantum XL</t>
  </si>
  <si>
    <t>3 Level Full Factorial Design</t>
  </si>
  <si>
    <t>2 Factors in 6 Runs</t>
  </si>
  <si>
    <t>Number of replicates: 4</t>
  </si>
  <si>
    <t>edit response name (optional) --&gt;</t>
  </si>
  <si>
    <t>Speed</t>
  </si>
  <si>
    <t>A</t>
  </si>
  <si>
    <t>B</t>
  </si>
  <si>
    <t>enter spec limits (optional) --&gt;</t>
  </si>
  <si>
    <t>USL</t>
  </si>
  <si>
    <t/>
  </si>
  <si>
    <t>&lt;-- reference level</t>
  </si>
  <si>
    <t>LSL</t>
  </si>
  <si>
    <t>Replicate</t>
  </si>
  <si>
    <t>Type</t>
  </si>
  <si>
    <t>Block</t>
  </si>
  <si>
    <t>Run</t>
  </si>
  <si>
    <t>Vendor</t>
  </si>
  <si>
    <t>Temp</t>
  </si>
  <si>
    <t>&lt;-- enter factor names</t>
  </si>
  <si>
    <t>ACME</t>
  </si>
  <si>
    <t>enter response data here --&gt;</t>
  </si>
  <si>
    <t>SZ</t>
  </si>
  <si>
    <t>BP</t>
  </si>
  <si>
    <t>Replicate #2</t>
  </si>
  <si>
    <t>Replicate #3</t>
  </si>
  <si>
    <t>Replicate #4</t>
  </si>
  <si>
    <t>&lt;?xml version="1.0" encoding="utf-16"?&gt;&lt;DOEMetadata xmlns:xsi="http://www.w3.org/2001/XMLSchema-instance" xmlns:xsd="http://www.w3.org/2001/XMLSchema"&gt;&lt;DesignType&gt;GeneralFactorial&lt;/DesignType&gt;&lt;TaguchiSettings&gt;&lt;DesignType&gt;None&lt;/DesignType&gt;&lt;NumOfFactorsInLeftPart&gt;0&lt;/NumOfFactorsInLeftPart&gt;&lt;NumOfFactorsInRightPart&gt;0&lt;/NumOfFactorsInRightPart&gt;&lt;/TaguchiSettings&gt;&lt;DesignCoding&gt;Auto&lt;/DesignCoding&gt;&lt;ModelDefinition&gt;&lt;Term&gt;&lt;Operator&gt;None&lt;/Operator&gt;&lt;FactorsInvolved&gt;&lt;Factor&gt;0&lt;/Factor&gt;&lt;/FactorsInvolved&gt;&lt;/Term&gt;&lt;Term&gt;&lt;Operator&gt;None&lt;/Operator&gt;&lt;FactorsInvolved&gt;&lt;Factor&gt;1&lt;/Factor&gt;&lt;/FactorsInvolved&gt;&lt;/Term&gt;&lt;Term&gt;&lt;Operator&gt;Crossed&lt;/Operator&gt;&lt;FactorsInvolved&gt;&lt;Factor&gt;0&lt;/Factor&gt;&lt;Factor&gt;1&lt;/Factor&gt;&lt;/FactorsInvolved&gt;&lt;/Term&gt;&lt;/ModelDefinition&gt;&lt;Outputs&gt;&lt;output&gt;&lt;Name&gt;Speed&lt;/Name&gt;&lt;OutputType&gt;Quantitative&lt;/OutputType&gt;&lt;Idx&gt;0&lt;/Idx&gt;&lt;MaxNumIters&gt;20&lt;/MaxNumIters&gt;&lt;ConvergenceCriteria&gt;1E-06&lt;/ConvergenceCriteria&gt;&lt;MaxNumHalfSteps&gt;7&lt;/MaxNumHalfSteps&gt;&lt;HasWeights&gt;false&lt;/HasWeights&gt;&lt;/output&gt;&lt;/Outputs&gt;&lt;Factors&gt;&lt;factor&gt;&lt;Name&gt;Vendor&lt;/Name&gt;&lt;CodedName&gt;A&lt;/CodedName&gt;&lt;IsCovariate&gt;false&lt;/IsCovariate&gt;&lt;FactorIdx&gt;0&lt;/FactorIdx&gt;&lt;Levels&gt;&lt;anyType xsi:type="xsd:string"&gt;ACME&lt;/anyType&gt;&lt;anyType xsi:type="xsd:string"&gt;SZ&lt;/anyType&gt;&lt;anyType xsi:type="xsd:string"&gt;BP&lt;/anyType&gt;&lt;/Levels&gt;&lt;ParentIdx&gt;0&lt;/ParentIdx&gt;&lt;TaguchiColumnIdx&gt;-1&lt;/TaguchiColumnIdx&gt;&lt;/factor&gt;&lt;factor&gt;&lt;Name&gt;Temp&lt;/Name&gt;&lt;CodedName&gt;B&lt;/CodedName&gt;&lt;IsCovariate&gt;true&lt;/IsCovariate&gt;&lt;FactorIdx&gt;0&lt;/FactorIdx&gt;&lt;Levels&gt;&lt;anyType xsi:type="xsd:double"&gt;100&lt;/anyType&gt;&lt;anyType xsi:type="xsd:double"&gt;200&lt;/anyType&gt;&lt;/Levels&gt;&lt;ParentIdx&gt;0&lt;/ParentIdx&gt;&lt;TaguchiColumnIdx&gt;-1&lt;/TaguchiColumnIdx&gt;&lt;/factor&gt;&lt;/Factors&gt;&lt;MustBeHierarchical&gt;false&lt;/MustBeHierarchical&gt;&lt;NestingIsAllowed&gt;false&lt;/NestingIsAllowed&gt;&lt;EffectsCoding&gt;false&lt;/EffectsCoding&gt;&lt;SumOfSquaresType&gt;Adjusted&lt;/SumOfSquaresType&gt;&lt;Blocking&gt;&lt;NumberOfBlocks&gt;1&lt;/NumberOfBlocks&gt;&lt;BlockOnReplicate&gt;false&lt;/BlockOnReplicate&gt;&lt;/Blocking&gt;&lt;Folding&gt;&lt;Fold&gt;false&lt;/Fold&gt;&lt;FoldAt&gt;-1&lt;/FoldAt&gt;&lt;OriginalNumRuns&gt;0&lt;/OriginalNumRuns&gt;&lt;/Folding&gt;&lt;Alpha&gt;0&lt;/Alpha&gt;&lt;AlphaType&gt;None&lt;/AlphaType&gt;&lt;NumberOfCenterPoints&gt;0&lt;/NumberOfCenterPoints&gt;&lt;NumberOfRuns&gt;6&lt;/NumberOfRuns&gt;&lt;NumberOfExtraRuns&gt;0&lt;/NumberOfExtraRuns&gt;&lt;NumberOfReps&gt;4&lt;/NumberOfReps&gt;&lt;RandomizeRuns&gt;false&lt;/RandomizeRuns&gt;&lt;/DOEMetadata&gt;</t>
  </si>
  <si>
    <t>Quantum XL Regression Analysis</t>
  </si>
  <si>
    <t>Design sheet: DOE Design</t>
  </si>
  <si>
    <t>Regression in coded units</t>
  </si>
  <si>
    <t>Factors</t>
  </si>
  <si>
    <t>Prediction</t>
  </si>
  <si>
    <t>Name</t>
  </si>
  <si>
    <t>Factor</t>
  </si>
  <si>
    <t>Range</t>
  </si>
  <si>
    <t>Set point</t>
  </si>
  <si>
    <t>Low</t>
  </si>
  <si>
    <t>High</t>
  </si>
  <si>
    <t>Y-Hat</t>
  </si>
  <si>
    <t>S-Hat</t>
  </si>
  <si>
    <t>PI Lower</t>
  </si>
  <si>
    <t>PI Upper</t>
  </si>
  <si>
    <t>DPM estimate</t>
  </si>
  <si>
    <t>Coeff</t>
  </si>
  <si>
    <t>SE</t>
  </si>
  <si>
    <t>T</t>
  </si>
  <si>
    <t>P</t>
  </si>
  <si>
    <t>VIF</t>
  </si>
  <si>
    <t>In Model</t>
  </si>
  <si>
    <t>Const</t>
  </si>
  <si>
    <t>NA</t>
  </si>
  <si>
    <t>Vendor (ref='ACME')</t>
  </si>
  <si>
    <t>Vendor (A)</t>
  </si>
  <si>
    <t>Temp (B)</t>
  </si>
  <si>
    <t>Vendor*Temp</t>
  </si>
  <si>
    <t>AB</t>
  </si>
  <si>
    <t>BP*B</t>
  </si>
  <si>
    <t>SZ*B</t>
  </si>
  <si>
    <t>Std Error</t>
  </si>
  <si>
    <t>F</t>
  </si>
  <si>
    <t>Sig F</t>
  </si>
  <si>
    <t>Source</t>
  </si>
  <si>
    <t>Seq SS</t>
  </si>
  <si>
    <t>Adj SS</t>
  </si>
  <si>
    <t>DF</t>
  </si>
  <si>
    <t>Adj MS</t>
  </si>
  <si>
    <t>Main</t>
  </si>
  <si>
    <t>2 - way</t>
  </si>
  <si>
    <t>Regression</t>
  </si>
  <si>
    <t>Error</t>
  </si>
  <si>
    <t>Error pure</t>
  </si>
  <si>
    <t>Error lof</t>
  </si>
  <si>
    <t>Total</t>
  </si>
  <si>
    <t>DOE Advisor for Speed</t>
  </si>
  <si>
    <t>Next Steps</t>
  </si>
  <si>
    <t>●  Investigate the warnings below.</t>
  </si>
  <si>
    <t>●  If you've fully reduced the model, consider validating the model using the validation points below.</t>
  </si>
  <si>
    <t>●  Your model has significant interactions; consider creating an interaction plot to visualize these interactions.</t>
  </si>
  <si>
    <t>●  If you need the output to be maximized, minimized, or set to a target value, consider using the optimizer to find the optimal inputs.</t>
  </si>
  <si>
    <t>Type Design: Modeling</t>
  </si>
  <si>
    <t>Modeling designs are typically used to create a model and discover significant effects.</t>
  </si>
  <si>
    <t>Warnings</t>
  </si>
  <si>
    <t>Outliers</t>
  </si>
  <si>
    <t>Large Standardized Residuals have been found._x000D_
Approximately 95% of the residuals should fall between +/-2; values outside the range +/-2 are considered large and should be investigated as potential outliers. The large standardized residual points have been marked red in the design sheet.</t>
  </si>
  <si>
    <t>Potential Validation Points</t>
  </si>
  <si>
    <t>Vendor (A): ACME; BP; SZ</t>
  </si>
  <si>
    <t>Temp (B): 0</t>
  </si>
  <si>
    <t>Factor Levels</t>
  </si>
  <si>
    <t>ID</t>
  </si>
  <si>
    <t>RowOffset</t>
  </si>
  <si>
    <t>Coded Name</t>
  </si>
  <si>
    <t>Actual</t>
  </si>
  <si>
    <t>Coded</t>
  </si>
  <si>
    <t>C1</t>
  </si>
  <si>
    <t>F0</t>
  </si>
  <si>
    <t>F1</t>
  </si>
  <si>
    <t>T_0_1</t>
  </si>
  <si>
    <t xml:space="preserve">BP </t>
  </si>
  <si>
    <t xml:space="preserve">SZ </t>
  </si>
  <si>
    <t xml:space="preserve">ACME </t>
  </si>
  <si>
    <t>There are some warnings for this model. Click here to see DOE Advisor.</t>
  </si>
  <si>
    <r>
      <t>C</t>
    </r>
    <r>
      <rPr>
        <vertAlign val="subscript"/>
        <sz val="10"/>
        <color rgb="FF000000"/>
        <rFont val="Calibri"/>
        <family val="2"/>
        <scheme val="minor"/>
      </rPr>
      <t>p</t>
    </r>
  </si>
  <si>
    <r>
      <t>C</t>
    </r>
    <r>
      <rPr>
        <vertAlign val="subscript"/>
        <sz val="10"/>
        <color rgb="FF000000"/>
        <rFont val="Calibri"/>
        <family val="2"/>
        <scheme val="minor"/>
      </rPr>
      <t>pk</t>
    </r>
  </si>
  <si>
    <r>
      <t>R</t>
    </r>
    <r>
      <rPr>
        <b/>
        <vertAlign val="superscript"/>
        <sz val="11"/>
        <color theme="1"/>
        <rFont val="Calibri"/>
        <family val="2"/>
        <scheme val="minor"/>
      </rPr>
      <t>2</t>
    </r>
  </si>
  <si>
    <r>
      <t>Adj R</t>
    </r>
    <r>
      <rPr>
        <b/>
        <vertAlign val="superscript"/>
        <sz val="11"/>
        <color theme="1"/>
        <rFont val="Calibri"/>
        <family val="2"/>
        <scheme val="minor"/>
      </rPr>
      <t>2</t>
    </r>
  </si>
  <si>
    <r>
      <t>F</t>
    </r>
    <r>
      <rPr>
        <b/>
        <vertAlign val="subscript"/>
        <sz val="11"/>
        <color theme="1"/>
        <rFont val="Calibri"/>
        <family val="2"/>
        <scheme val="minor"/>
      </rPr>
      <t>LOF</t>
    </r>
  </si>
  <si>
    <r>
      <t>Sig F</t>
    </r>
    <r>
      <rPr>
        <b/>
        <vertAlign val="subscript"/>
        <sz val="11"/>
        <color theme="1"/>
        <rFont val="Calibri"/>
        <family val="2"/>
        <scheme val="minor"/>
      </rPr>
      <t>LOF</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</si>
</sst>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
    <numFmt numFmtId="167" formatCode="0.0###"/>
    <numFmt numFmtId="168" formatCode="#,##0.0"/>
    <numFmt numFmtId="169" formatCode="#,##0.0#"/>
  </numFmts>
  <fonts count="23" x14ac:knownFonts="1">
    <font>
      <sz val="11"/>
      <color theme="1"/>
      <name val="Calibri"/>
      <family val="2"/>
      <scheme val="minor"/>
    </font>
    <font>
      <b/>
      <sz val="11"/>
      <color theme="1"/>
      <name val="Calibri"/>
      <family val="2"/>
      <scheme val="minor"/>
    </font>
    <font>
      <sz val="14"/>
      <color rgb="FF1F497D"/>
      <name val="Calibri"/>
      <family val="2"/>
      <scheme val="minor"/>
    </font>
    <font>
      <sz val="10"/>
      <color rgb="FF000000"/>
      <name val="Calibri"/>
      <family val="2"/>
      <scheme val="minor"/>
    </font>
    <font>
      <i/>
      <sz val="10"/>
      <color rgb="FF000000"/>
      <name val="Calibri"/>
      <family val="2"/>
      <scheme val="minor"/>
    </font>
    <font>
      <sz val="10"/>
      <color rgb="FF7F7F7F"/>
      <name val="Calibri"/>
      <family val="2"/>
      <scheme val="minor"/>
    </font>
    <font>
      <i/>
      <sz val="10"/>
      <color rgb="FF7F7F7F"/>
      <name val="Calibri"/>
      <family val="2"/>
      <scheme val="minor"/>
    </font>
    <font>
      <b/>
      <sz val="11"/>
      <color rgb="FF000000"/>
      <name val="Calibri"/>
      <family val="2"/>
      <scheme val="minor"/>
    </font>
    <font>
      <b/>
      <sz val="11"/>
      <color rgb="FFFFFFFF"/>
      <name val="Calibri"/>
      <family val="2"/>
      <scheme val="minor"/>
    </font>
    <font>
      <sz val="11"/>
      <color rgb="FF000000"/>
      <name val="Calibri"/>
      <family val="2"/>
      <scheme val="minor"/>
    </font>
    <font>
      <b/>
      <sz val="12"/>
      <color rgb="FFFFFFFF"/>
      <name val="Calibri"/>
      <family val="2"/>
      <scheme val="minor"/>
    </font>
    <font>
      <b/>
      <sz val="11"/>
      <color rgb="FFFF0000"/>
      <name val="Calibri"/>
      <family val="2"/>
      <scheme val="minor"/>
    </font>
    <font>
      <b/>
      <sz val="11"/>
      <color rgb="FF0000FF"/>
      <name val="Calibri"/>
      <family val="2"/>
      <scheme val="minor"/>
    </font>
    <font>
      <sz val="11"/>
      <color rgb="FFFFFACD"/>
      <name val="Calibri"/>
      <family val="2"/>
      <scheme val="minor"/>
    </font>
    <font>
      <sz val="9"/>
      <color indexed="81"/>
      <name val="Tahoma"/>
      <family val="2"/>
    </font>
    <font>
      <u/>
      <sz val="11"/>
      <color theme="10"/>
      <name val="Calibri"/>
      <family val="2"/>
      <scheme val="minor"/>
    </font>
    <font>
      <i/>
      <sz val="11"/>
      <color rgb="FFFFFFFF"/>
      <name val="Calibri"/>
      <family val="2"/>
      <scheme val="minor"/>
    </font>
    <font>
      <sz val="8"/>
      <name val="Tahoma"/>
      <family val="2"/>
    </font>
    <font>
      <b/>
      <sz val="9"/>
      <color indexed="81"/>
      <name val="Tahoma"/>
      <family val="2"/>
    </font>
    <font>
      <i/>
      <sz val="9"/>
      <color indexed="81"/>
      <name val="Tahoma"/>
      <family val="2"/>
    </font>
    <font>
      <vertAlign val="subscript"/>
      <sz val="10"/>
      <color rgb="FF000000"/>
      <name val="Calibri"/>
      <family val="2"/>
      <scheme val="minor"/>
    </font>
    <font>
      <b/>
      <vertAlign val="superscript"/>
      <sz val="11"/>
      <color theme="1"/>
      <name val="Calibri"/>
      <family val="2"/>
      <scheme val="minor"/>
    </font>
    <font>
      <b/>
      <vertAlign val="subscript"/>
      <sz val="11"/>
      <color theme="1"/>
      <name val="Calibri"/>
      <family val="2"/>
      <scheme val="minor"/>
    </font>
  </fonts>
  <fills count="11">
    <fill>
      <patternFill patternType="none"/>
    </fill>
    <fill>
      <patternFill patternType="gray125"/>
    </fill>
    <fill>
      <patternFill patternType="solid">
        <fgColor rgb="FFFFFACD"/>
        <bgColor indexed="64"/>
      </patternFill>
    </fill>
    <fill>
      <patternFill patternType="solid">
        <fgColor rgb="FFFFFFFF"/>
        <bgColor indexed="64"/>
      </patternFill>
    </fill>
    <fill>
      <patternFill patternType="lightUp">
        <fgColor rgb="FFEEECE1"/>
        <bgColor rgb="FFFFFFFF"/>
      </patternFill>
    </fill>
    <fill>
      <patternFill patternType="solid">
        <fgColor rgb="FFF2F2F2"/>
        <bgColor indexed="64"/>
      </patternFill>
    </fill>
    <fill>
      <patternFill patternType="solid">
        <fgColor rgb="FF4F81BD"/>
        <bgColor indexed="64"/>
      </patternFill>
    </fill>
    <fill>
      <patternFill patternType="solid">
        <fgColor rgb="FFFFFDEB"/>
        <bgColor indexed="64"/>
      </patternFill>
    </fill>
    <fill>
      <patternFill patternType="solid">
        <fgColor rgb="FFDCE6F1"/>
        <bgColor indexed="64"/>
      </patternFill>
    </fill>
    <fill>
      <patternFill patternType="solid">
        <fgColor rgb="FFFF9393"/>
        <bgColor indexed="64"/>
      </patternFill>
    </fill>
    <fill>
      <patternFill patternType="solid">
        <fgColor rgb="FF9A3634"/>
        <bgColor indexed="64"/>
      </patternFill>
    </fill>
  </fills>
  <borders count="88">
    <border>
      <left/>
      <right/>
      <top/>
      <bottom/>
      <diagonal/>
    </border>
    <border>
      <left/>
      <right/>
      <top/>
      <bottom style="thin">
        <color rgb="FF3F3F3F"/>
      </bottom>
      <diagonal/>
    </border>
    <border>
      <left style="thin">
        <color rgb="FF3F3F3F"/>
      </left>
      <right style="thin">
        <color rgb="FFBFBFBF"/>
      </right>
      <top style="thin">
        <color rgb="FF3F3F3F"/>
      </top>
      <bottom/>
      <diagonal/>
    </border>
    <border>
      <left style="thin">
        <color rgb="FFBFBFBF"/>
      </left>
      <right style="thin">
        <color rgb="FF3F3F3F"/>
      </right>
      <top style="thin">
        <color rgb="FF3F3F3F"/>
      </top>
      <bottom/>
      <diagonal/>
    </border>
    <border>
      <left style="thin">
        <color rgb="FF3F3F3F"/>
      </left>
      <right/>
      <top style="thin">
        <color rgb="FF3F3F3F"/>
      </top>
      <bottom/>
      <diagonal/>
    </border>
    <border>
      <left/>
      <right style="thin">
        <color rgb="FF3F3F3F"/>
      </right>
      <top style="thin">
        <color rgb="FF3F3F3F"/>
      </top>
      <bottom/>
      <diagonal/>
    </border>
    <border>
      <left style="thin">
        <color rgb="FF3F3F3F"/>
      </left>
      <right/>
      <top style="thin">
        <color rgb="FF3F3F3F"/>
      </top>
      <bottom style="thin">
        <color rgb="FFBFBFBF"/>
      </bottom>
      <diagonal/>
    </border>
    <border>
      <left/>
      <right style="thin">
        <color rgb="FF3F3F3F"/>
      </right>
      <top style="thin">
        <color rgb="FF3F3F3F"/>
      </top>
      <bottom style="thin">
        <color rgb="FFBFBFBF"/>
      </bottom>
      <diagonal/>
    </border>
    <border>
      <left style="thin">
        <color rgb="FF3F3F3F"/>
      </left>
      <right style="thin">
        <color rgb="FF3F3F3F"/>
      </right>
      <top style="thin">
        <color rgb="FF3F3F3F"/>
      </top>
      <bottom style="thin">
        <color rgb="FFBFBFBF"/>
      </bottom>
      <diagonal/>
    </border>
    <border>
      <left style="thin">
        <color rgb="FF3F3F3F"/>
      </left>
      <right style="thin">
        <color rgb="FFBFBFBF"/>
      </right>
      <top style="thin">
        <color rgb="FF3F3F3F"/>
      </top>
      <bottom style="thin">
        <color rgb="FFBFBFBF"/>
      </bottom>
      <diagonal/>
    </border>
    <border>
      <left style="thin">
        <color rgb="FFBFBFBF"/>
      </left>
      <right style="thin">
        <color rgb="FF3F3F3F"/>
      </right>
      <top style="thin">
        <color rgb="FF3F3F3F"/>
      </top>
      <bottom style="thin">
        <color rgb="FFBFBFBF"/>
      </bottom>
      <diagonal/>
    </border>
    <border>
      <left style="thin">
        <color rgb="FF3F3F3F"/>
      </left>
      <right/>
      <top style="thin">
        <color rgb="FFBFBFBF"/>
      </top>
      <bottom/>
      <diagonal/>
    </border>
    <border>
      <left style="thin">
        <color rgb="FF3F3F3F"/>
      </left>
      <right style="thin">
        <color rgb="FFBFBFBF"/>
      </right>
      <top style="thin">
        <color rgb="FFBFBFBF"/>
      </top>
      <bottom/>
      <diagonal/>
    </border>
    <border>
      <left style="thin">
        <color rgb="FFBFBFBF"/>
      </left>
      <right style="thin">
        <color rgb="FF3F3F3F"/>
      </right>
      <top style="thin">
        <color rgb="FFBFBFBF"/>
      </top>
      <bottom/>
      <diagonal/>
    </border>
    <border>
      <left style="thin">
        <color rgb="FF3F3F3F"/>
      </left>
      <right/>
      <top style="thin">
        <color rgb="FFBFBFBF"/>
      </top>
      <bottom style="thin">
        <color rgb="FFBFBFBF"/>
      </bottom>
      <diagonal/>
    </border>
    <border>
      <left style="thin">
        <color rgb="FF3F3F3F"/>
      </left>
      <right style="thin">
        <color rgb="FFBFBFBF"/>
      </right>
      <top/>
      <bottom style="thin">
        <color rgb="FFBFBFBF"/>
      </bottom>
      <diagonal/>
    </border>
    <border>
      <left style="thin">
        <color rgb="FF3F3F3F"/>
      </left>
      <right style="thin">
        <color rgb="FFBFBFBF"/>
      </right>
      <top style="thin">
        <color rgb="FFBFBFBF"/>
      </top>
      <bottom style="thin">
        <color rgb="FFBFBFBF"/>
      </bottom>
      <diagonal/>
    </border>
    <border>
      <left style="thin">
        <color rgb="FFBFBFBF"/>
      </left>
      <right style="thin">
        <color rgb="FF3F3F3F"/>
      </right>
      <top style="thin">
        <color rgb="FFBFBFBF"/>
      </top>
      <bottom style="thin">
        <color rgb="FFBFBFBF"/>
      </bottom>
      <diagonal/>
    </border>
    <border>
      <left style="thin">
        <color rgb="FF3F3F3F"/>
      </left>
      <right/>
      <top style="thin">
        <color rgb="FFBFBFBF"/>
      </top>
      <bottom style="thin">
        <color rgb="FF3F3F3F"/>
      </bottom>
      <diagonal/>
    </border>
    <border>
      <left style="thin">
        <color rgb="FF3F3F3F"/>
      </left>
      <right style="thin">
        <color rgb="FFBFBFBF"/>
      </right>
      <top style="thin">
        <color rgb="FFBFBFBF"/>
      </top>
      <bottom style="thin">
        <color rgb="FF3F3F3F"/>
      </bottom>
      <diagonal/>
    </border>
    <border>
      <left style="thin">
        <color rgb="FFBFBFBF"/>
      </left>
      <right style="thin">
        <color rgb="FF3F3F3F"/>
      </right>
      <top style="thin">
        <color rgb="FFBFBFBF"/>
      </top>
      <bottom style="thin">
        <color rgb="FF3F3F3F"/>
      </bottom>
      <diagonal/>
    </border>
    <border>
      <left/>
      <right style="thin">
        <color rgb="FF3F3F3F"/>
      </right>
      <top style="thin">
        <color rgb="FFBFBFBF"/>
      </top>
      <bottom style="thin">
        <color rgb="FF3F3F3F"/>
      </bottom>
      <diagonal/>
    </border>
    <border>
      <left style="thin">
        <color rgb="FF3F3F3F"/>
      </left>
      <right style="thin">
        <color rgb="FF3F3F3F"/>
      </right>
      <top/>
      <bottom/>
      <diagonal/>
    </border>
    <border>
      <left style="thin">
        <color rgb="FF3F3F3F"/>
      </left>
      <right style="thin">
        <color rgb="FF3F3F3F"/>
      </right>
      <top style="thin">
        <color rgb="FFBFBFBF"/>
      </top>
      <bottom style="thin">
        <color rgb="FFBFBFBF"/>
      </bottom>
      <diagonal/>
    </border>
    <border>
      <left style="thin">
        <color rgb="FF3F3F3F"/>
      </left>
      <right style="thin">
        <color rgb="FF3F3F3F"/>
      </right>
      <top style="thin">
        <color rgb="FFBFBFBF"/>
      </top>
      <bottom/>
      <diagonal/>
    </border>
    <border>
      <left style="thin">
        <color rgb="FF3F3F3F"/>
      </left>
      <right/>
      <top style="dashed">
        <color rgb="FF3F3F3F"/>
      </top>
      <bottom style="thin">
        <color rgb="FFBFBFBF"/>
      </bottom>
      <diagonal/>
    </border>
    <border>
      <left style="thin">
        <color rgb="FF3F3F3F"/>
      </left>
      <right style="thin">
        <color rgb="FFBFBFBF"/>
      </right>
      <top style="dashed">
        <color rgb="FF3F3F3F"/>
      </top>
      <bottom style="thin">
        <color rgb="FFBFBFBF"/>
      </bottom>
      <diagonal/>
    </border>
    <border>
      <left style="thin">
        <color rgb="FFBFBFBF"/>
      </left>
      <right style="thin">
        <color rgb="FF3F3F3F"/>
      </right>
      <top style="dashed">
        <color rgb="FF3F3F3F"/>
      </top>
      <bottom style="thin">
        <color rgb="FFBFBFBF"/>
      </bottom>
      <diagonal/>
    </border>
    <border>
      <left style="thin">
        <color rgb="FF3F3F3F"/>
      </left>
      <right/>
      <top style="dashed">
        <color rgb="FF3F3F3F"/>
      </top>
      <bottom/>
      <diagonal/>
    </border>
    <border>
      <left/>
      <right style="thin">
        <color rgb="FF3F3F3F"/>
      </right>
      <top style="dashed">
        <color rgb="FF3F3F3F"/>
      </top>
      <bottom/>
      <diagonal/>
    </border>
    <border>
      <left style="thin">
        <color rgb="FF3F3F3F"/>
      </left>
      <right/>
      <top/>
      <bottom/>
      <diagonal/>
    </border>
    <border>
      <left/>
      <right/>
      <top style="thin">
        <color rgb="FF3F3F3F"/>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style="thin">
        <color rgb="FF3F3F3F"/>
      </right>
      <top/>
      <bottom/>
      <diagonal/>
    </border>
    <border>
      <left style="thin">
        <color rgb="FF3F3F3F"/>
      </left>
      <right/>
      <top/>
      <bottom style="thin">
        <color rgb="FF3F3F3F"/>
      </bottom>
      <diagonal/>
    </border>
    <border>
      <left/>
      <right style="thin">
        <color rgb="FF3F3F3F"/>
      </right>
      <top/>
      <bottom style="thin">
        <color rgb="FF3F3F3F"/>
      </bottom>
      <diagonal/>
    </border>
    <border>
      <left style="thin">
        <color rgb="FF3F3F3F"/>
      </left>
      <right/>
      <top style="thin">
        <color rgb="FFFFFFFF"/>
      </top>
      <bottom/>
      <diagonal/>
    </border>
    <border>
      <left/>
      <right/>
      <top style="thin">
        <color rgb="FFFFFFFF"/>
      </top>
      <bottom/>
      <diagonal/>
    </border>
    <border>
      <left/>
      <right style="thin">
        <color rgb="FF3F3F3F"/>
      </right>
      <top style="thin">
        <color rgb="FFFFFFFF"/>
      </top>
      <bottom/>
      <diagonal/>
    </border>
    <border>
      <left style="thin">
        <color rgb="FF3F3F3F"/>
      </left>
      <right style="thin">
        <color rgb="FF3F3F3F"/>
      </right>
      <top style="thin">
        <color rgb="FFFFFFFF"/>
      </top>
      <bottom style="thin">
        <color rgb="FF3F3F3F"/>
      </bottom>
      <diagonal/>
    </border>
    <border>
      <left style="thin">
        <color rgb="FF3F3F3F"/>
      </left>
      <right style="thin">
        <color rgb="FFBFBFBF"/>
      </right>
      <top style="thin">
        <color rgb="FFFFFFFF"/>
      </top>
      <bottom style="thin">
        <color rgb="FFBFBFBF"/>
      </bottom>
      <diagonal/>
    </border>
    <border>
      <left style="thin">
        <color rgb="FFBFBFBF"/>
      </left>
      <right style="thin">
        <color rgb="FFBFBFBF"/>
      </right>
      <top style="thin">
        <color rgb="FFFFFFFF"/>
      </top>
      <bottom style="thin">
        <color rgb="FFBFBFBF"/>
      </bottom>
      <diagonal/>
    </border>
    <border>
      <left style="thin">
        <color rgb="FFBFBFBF"/>
      </left>
      <right style="thin">
        <color rgb="FF3F3F3F"/>
      </right>
      <top style="thin">
        <color rgb="FFFFFFFF"/>
      </top>
      <bottom style="thin">
        <color rgb="FFBFBFBF"/>
      </bottom>
      <diagonal/>
    </border>
    <border>
      <left style="thin">
        <color rgb="FFBFBFBF"/>
      </left>
      <right style="thin">
        <color rgb="FFBFBFBF"/>
      </right>
      <top style="thin">
        <color rgb="FFBFBFBF"/>
      </top>
      <bottom/>
      <diagonal/>
    </border>
    <border>
      <left/>
      <right/>
      <top style="thin">
        <color rgb="FFBFBFBF"/>
      </top>
      <bottom/>
      <diagonal/>
    </border>
    <border>
      <left style="dotted">
        <color rgb="FFBFBFBF"/>
      </left>
      <right style="dotted">
        <color rgb="FFBFBFBF"/>
      </right>
      <top style="thin">
        <color rgb="FF3F3F3F"/>
      </top>
      <bottom style="thin">
        <color rgb="FFBFBFBF"/>
      </bottom>
      <diagonal/>
    </border>
    <border>
      <left style="dotted">
        <color rgb="FFBFBFBF"/>
      </left>
      <right/>
      <top style="thin">
        <color rgb="FF3F3F3F"/>
      </top>
      <bottom style="thin">
        <color rgb="FFBFBFBF"/>
      </bottom>
      <diagonal/>
    </border>
    <border>
      <left style="thin">
        <color rgb="FF3F3F3F"/>
      </left>
      <right style="dotted">
        <color rgb="FFBFBFBF"/>
      </right>
      <top style="thin">
        <color rgb="FF3F3F3F"/>
      </top>
      <bottom style="thin">
        <color rgb="FFBFBFBF"/>
      </bottom>
      <diagonal/>
    </border>
    <border>
      <left style="thin">
        <color rgb="FF3F3F3F"/>
      </left>
      <right style="dotted">
        <color rgb="FFBFBFBF"/>
      </right>
      <top style="thin">
        <color rgb="FFBFBFBF"/>
      </top>
      <bottom style="thin">
        <color rgb="FF3F3F3F"/>
      </bottom>
      <diagonal/>
    </border>
    <border>
      <left style="dotted">
        <color rgb="FFBFBFBF"/>
      </left>
      <right style="dotted">
        <color rgb="FFBFBFBF"/>
      </right>
      <top style="thin">
        <color rgb="FFBFBFBF"/>
      </top>
      <bottom style="thin">
        <color rgb="FF3F3F3F"/>
      </bottom>
      <diagonal/>
    </border>
    <border>
      <left style="dotted">
        <color rgb="FFBFBFBF"/>
      </left>
      <right/>
      <top style="thin">
        <color rgb="FFBFBFBF"/>
      </top>
      <bottom style="thin">
        <color rgb="FF3F3F3F"/>
      </bottom>
      <diagonal/>
    </border>
    <border>
      <left style="thin">
        <color rgb="FF3F3F3F"/>
      </left>
      <right/>
      <top style="dotted">
        <color rgb="FFBFBFBF"/>
      </top>
      <bottom style="dotted">
        <color rgb="FFBFBFBF"/>
      </bottom>
      <diagonal/>
    </border>
    <border>
      <left/>
      <right style="thin">
        <color rgb="FF3F3F3F"/>
      </right>
      <top style="dotted">
        <color rgb="FFBFBFBF"/>
      </top>
      <bottom style="dotted">
        <color rgb="FFBFBFBF"/>
      </bottom>
      <diagonal/>
    </border>
    <border>
      <left style="thin">
        <color rgb="FF3F3F3F"/>
      </left>
      <right/>
      <top style="dotted">
        <color rgb="FFBFBFBF"/>
      </top>
      <bottom style="thin">
        <color rgb="FF3F3F3F"/>
      </bottom>
      <diagonal/>
    </border>
    <border>
      <left/>
      <right style="thin">
        <color rgb="FF3F3F3F"/>
      </right>
      <top style="dotted">
        <color rgb="FFBFBFBF"/>
      </top>
      <bottom style="thin">
        <color rgb="FF3F3F3F"/>
      </bottom>
      <diagonal/>
    </border>
    <border>
      <left style="thin">
        <color rgb="FF3F3F3F"/>
      </left>
      <right/>
      <top/>
      <bottom style="dotted">
        <color rgb="FFBFBFBF"/>
      </bottom>
      <diagonal/>
    </border>
    <border>
      <left/>
      <right style="thin">
        <color rgb="FF3F3F3F"/>
      </right>
      <top/>
      <bottom style="dotted">
        <color rgb="FFBFBFBF"/>
      </bottom>
      <diagonal/>
    </border>
    <border>
      <left style="thin">
        <color rgb="FF3F3F3F"/>
      </left>
      <right style="dashed">
        <color rgb="FFBFBFBF"/>
      </right>
      <top style="thin">
        <color rgb="FFBFBFBF"/>
      </top>
      <bottom style="thin">
        <color rgb="FF3F3F3F"/>
      </bottom>
      <diagonal/>
    </border>
    <border>
      <left style="dashed">
        <color rgb="FFBFBFBF"/>
      </left>
      <right style="dashed">
        <color rgb="FFBFBFBF"/>
      </right>
      <top style="thin">
        <color rgb="FFBFBFBF"/>
      </top>
      <bottom style="thin">
        <color rgb="FF3F3F3F"/>
      </bottom>
      <diagonal/>
    </border>
    <border>
      <left style="dashed">
        <color rgb="FFBFBFBF"/>
      </left>
      <right style="thin">
        <color rgb="FF3F3F3F"/>
      </right>
      <top style="thin">
        <color rgb="FFBFBFBF"/>
      </top>
      <bottom style="thin">
        <color rgb="FF3F3F3F"/>
      </bottom>
      <diagonal/>
    </border>
    <border>
      <left style="dashed">
        <color rgb="FFBFBFBF"/>
      </left>
      <right/>
      <top style="thin">
        <color rgb="FFBFBFBF"/>
      </top>
      <bottom style="thin">
        <color rgb="FF3F3F3F"/>
      </bottom>
      <diagonal/>
    </border>
    <border>
      <left style="thin">
        <color rgb="FF3F3F3F"/>
      </left>
      <right style="dashed">
        <color rgb="FFBFBFBF"/>
      </right>
      <top style="thin">
        <color rgb="FFBFBFBF"/>
      </top>
      <bottom/>
      <diagonal/>
    </border>
    <border>
      <left style="dashed">
        <color rgb="FFBFBFBF"/>
      </left>
      <right style="dashed">
        <color rgb="FFBFBFBF"/>
      </right>
      <top style="thin">
        <color rgb="FFBFBFBF"/>
      </top>
      <bottom/>
      <diagonal/>
    </border>
    <border>
      <left style="thin">
        <color rgb="FF3F3F3F"/>
      </left>
      <right style="dashed">
        <color rgb="FFBFBFBF"/>
      </right>
      <top style="thin">
        <color rgb="FF3F3F3F"/>
      </top>
      <bottom style="thin">
        <color rgb="FFBFBFBF"/>
      </bottom>
      <diagonal/>
    </border>
    <border>
      <left style="dashed">
        <color rgb="FFBFBFBF"/>
      </left>
      <right style="dashed">
        <color rgb="FFBFBFBF"/>
      </right>
      <top style="thin">
        <color rgb="FF3F3F3F"/>
      </top>
      <bottom style="thin">
        <color rgb="FFBFBFBF"/>
      </bottom>
      <diagonal/>
    </border>
    <border>
      <left style="dashed">
        <color rgb="FFBFBFBF"/>
      </left>
      <right/>
      <top style="thin">
        <color rgb="FF3F3F3F"/>
      </top>
      <bottom style="thin">
        <color rgb="FFBFBFBF"/>
      </bottom>
      <diagonal/>
    </border>
    <border>
      <left style="thin">
        <color rgb="FF3F3F3F"/>
      </left>
      <right style="dashed">
        <color rgb="FFBFBFBF"/>
      </right>
      <top style="thin">
        <color rgb="FFBFBFBF"/>
      </top>
      <bottom style="thin">
        <color rgb="FFBFBFBF"/>
      </bottom>
      <diagonal/>
    </border>
    <border>
      <left style="dashed">
        <color rgb="FFBFBFBF"/>
      </left>
      <right style="dashed">
        <color rgb="FFBFBFBF"/>
      </right>
      <top style="thin">
        <color rgb="FFBFBFBF"/>
      </top>
      <bottom style="thin">
        <color rgb="FFBFBFBF"/>
      </bottom>
      <diagonal/>
    </border>
    <border>
      <left style="dashed">
        <color rgb="FFBFBFBF"/>
      </left>
      <right/>
      <top style="thin">
        <color rgb="FFBFBFBF"/>
      </top>
      <bottom style="thin">
        <color rgb="FFBFBFBF"/>
      </bottom>
      <diagonal/>
    </border>
    <border>
      <left style="dashed">
        <color rgb="FFBFBFBF"/>
      </left>
      <right/>
      <top style="thin">
        <color rgb="FFBFBFBF"/>
      </top>
      <bottom/>
      <diagonal/>
    </border>
    <border>
      <left style="dashed">
        <color rgb="FFBFBFBF"/>
      </left>
      <right style="thin">
        <color rgb="FF3F3F3F"/>
      </right>
      <top style="thin">
        <color rgb="FFBFBFBF"/>
      </top>
      <bottom/>
      <diagonal/>
    </border>
    <border>
      <left/>
      <right/>
      <top/>
      <bottom style="dashed">
        <color rgb="FFBFBFBF"/>
      </bottom>
      <diagonal/>
    </border>
    <border>
      <left/>
      <right/>
      <top style="dashed">
        <color rgb="FFBFBFBF"/>
      </top>
      <bottom style="dashed">
        <color rgb="FFBFBFBF"/>
      </bottom>
      <diagonal/>
    </border>
    <border>
      <left style="dashed">
        <color rgb="FFBFBFBF"/>
      </left>
      <right style="dashed">
        <color rgb="FFBFBFBF"/>
      </right>
      <top/>
      <bottom style="thin">
        <color rgb="FFBFBFBF"/>
      </bottom>
      <diagonal/>
    </border>
    <border>
      <left style="dashed">
        <color rgb="FFBFBFBF"/>
      </left>
      <right/>
      <top/>
      <bottom style="thin">
        <color rgb="FFBFBFBF"/>
      </bottom>
      <diagonal/>
    </border>
    <border>
      <left style="thin">
        <color rgb="FF3F3F3F"/>
      </left>
      <right/>
      <top/>
      <bottom style="dashed">
        <color rgb="FFBFBFBF"/>
      </bottom>
      <diagonal/>
    </border>
    <border>
      <left style="thin">
        <color rgb="FF3F3F3F"/>
      </left>
      <right/>
      <top style="dashed">
        <color rgb="FFBFBFBF"/>
      </top>
      <bottom style="dashed">
        <color rgb="FFBFBFBF"/>
      </bottom>
      <diagonal/>
    </border>
    <border>
      <left style="thin">
        <color rgb="FF3F3F3F"/>
      </left>
      <right style="dashed">
        <color rgb="FFBFBFBF"/>
      </right>
      <top/>
      <bottom style="thin">
        <color rgb="FFBFBFBF"/>
      </bottom>
      <diagonal/>
    </border>
    <border>
      <left style="dashed">
        <color rgb="FFBFBFBF"/>
      </left>
      <right style="thin">
        <color rgb="FF3F3F3F"/>
      </right>
      <top style="thin">
        <color rgb="FF3F3F3F"/>
      </top>
      <bottom style="thin">
        <color rgb="FFBFBFBF"/>
      </bottom>
      <diagonal/>
    </border>
    <border>
      <left style="dashed">
        <color rgb="FFBFBFBF"/>
      </left>
      <right style="thin">
        <color rgb="FF3F3F3F"/>
      </right>
      <top style="thin">
        <color rgb="FFBFBFBF"/>
      </top>
      <bottom style="thin">
        <color rgb="FFBFBFBF"/>
      </bottom>
      <diagonal/>
    </border>
    <border>
      <left style="dashed">
        <color rgb="FFBFBFBF"/>
      </left>
      <right style="thin">
        <color rgb="FF3F3F3F"/>
      </right>
      <top/>
      <bottom style="thin">
        <color rgb="FFBFBFBF"/>
      </bottom>
      <diagonal/>
    </border>
    <border>
      <left/>
      <right/>
      <top/>
      <bottom style="thin">
        <color rgb="FFBFBFBF"/>
      </bottom>
      <diagonal/>
    </border>
    <border>
      <left style="thin">
        <color rgb="FF3F3F3F"/>
      </left>
      <right/>
      <top/>
      <bottom style="thin">
        <color rgb="FFBFBFBF"/>
      </bottom>
      <diagonal/>
    </border>
    <border>
      <left/>
      <right style="thin">
        <color rgb="FF3F3F3F"/>
      </right>
      <top/>
      <bottom style="thin">
        <color rgb="FFBFBFBF"/>
      </bottom>
      <diagonal/>
    </border>
    <border>
      <left/>
      <right style="thin">
        <color rgb="FF3F3F3F"/>
      </right>
      <top style="thin">
        <color rgb="FFBFBFBF"/>
      </top>
      <bottom/>
      <diagonal/>
    </border>
    <border>
      <left/>
      <right/>
      <top style="dashed">
        <color rgb="FF3F3F3F"/>
      </top>
      <bottom/>
      <diagonal/>
    </border>
  </borders>
  <cellStyleXfs count="2">
    <xf numFmtId="0" fontId="0" fillId="0" borderId="0"/>
    <xf numFmtId="0" fontId="15" fillId="0" borderId="0" applyNumberFormat="0" applyFill="0" applyBorder="0" applyAlignment="0" applyProtection="0"/>
  </cellStyleXfs>
  <cellXfs count="217">
    <xf numFmtId="0" fontId="0" fillId="0" borderId="0" xfId="0"/>
    <xf numFmtId="0" fontId="0" fillId="0" borderId="0" xfId="0" quotePrefix="1"/>
    <xf numFmtId="0" fontId="2" fillId="0" borderId="1" xfId="0" applyFont="1" applyBorder="1"/>
    <xf numFmtId="0" fontId="0" fillId="0" borderId="1" xfId="0" applyBorder="1"/>
    <xf numFmtId="0" fontId="4" fillId="0" borderId="0" xfId="0" applyFont="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0" xfId="0" applyFont="1" applyAlignment="1">
      <alignment horizontal="right"/>
    </xf>
    <xf numFmtId="0" fontId="3" fillId="2" borderId="2" xfId="0" quotePrefix="1" applyFont="1" applyFill="1" applyBorder="1" applyAlignment="1">
      <alignment horizontal="center" vertical="center"/>
    </xf>
    <xf numFmtId="0" fontId="3" fillId="4" borderId="3" xfId="0" quotePrefix="1" applyFont="1" applyFill="1" applyBorder="1" applyAlignment="1">
      <alignment horizontal="center" vertical="center"/>
    </xf>
    <xf numFmtId="0" fontId="7" fillId="0" borderId="4" xfId="0" applyFont="1" applyBorder="1" applyAlignment="1">
      <alignment horizontal="center"/>
    </xf>
    <xf numFmtId="0" fontId="0" fillId="3" borderId="6" xfId="0" applyFill="1" applyBorder="1" applyAlignment="1">
      <alignment horizontal="center" vertical="center"/>
    </xf>
    <xf numFmtId="0" fontId="0" fillId="3" borderId="9" xfId="0" applyFill="1" applyBorder="1" applyAlignment="1">
      <alignment horizontal="right" vertical="center"/>
    </xf>
    <xf numFmtId="0" fontId="0" fillId="3" borderId="10" xfId="0" applyFill="1" applyBorder="1" applyAlignment="1">
      <alignment horizontal="right" vertical="center"/>
    </xf>
    <xf numFmtId="0" fontId="0" fillId="5" borderId="14" xfId="0" applyFill="1" applyBorder="1" applyAlignment="1">
      <alignment horizontal="center" vertical="center"/>
    </xf>
    <xf numFmtId="0" fontId="0" fillId="5" borderId="16" xfId="0" applyFill="1" applyBorder="1" applyAlignment="1">
      <alignment horizontal="right" vertical="center"/>
    </xf>
    <xf numFmtId="0" fontId="0" fillId="5" borderId="17" xfId="0" applyFill="1" applyBorder="1" applyAlignment="1">
      <alignment horizontal="right" vertical="center"/>
    </xf>
    <xf numFmtId="0" fontId="0" fillId="3" borderId="14" xfId="0" applyFill="1" applyBorder="1" applyAlignment="1">
      <alignment horizontal="center" vertical="center"/>
    </xf>
    <xf numFmtId="0" fontId="0" fillId="3" borderId="16" xfId="0" applyFill="1" applyBorder="1" applyAlignment="1">
      <alignment horizontal="right" vertical="center"/>
    </xf>
    <xf numFmtId="0" fontId="0" fillId="3" borderId="17" xfId="0" applyFill="1" applyBorder="1" applyAlignment="1">
      <alignment horizontal="right" vertical="center"/>
    </xf>
    <xf numFmtId="0" fontId="0" fillId="5" borderId="18" xfId="0" applyFill="1" applyBorder="1" applyAlignment="1">
      <alignment horizontal="center" vertical="center"/>
    </xf>
    <xf numFmtId="0" fontId="0" fillId="5" borderId="19" xfId="0" applyFill="1" applyBorder="1" applyAlignment="1">
      <alignment horizontal="right" vertical="center"/>
    </xf>
    <xf numFmtId="0" fontId="0" fillId="5" borderId="20" xfId="0" applyFill="1" applyBorder="1" applyAlignment="1">
      <alignment horizontal="right" vertical="center"/>
    </xf>
    <xf numFmtId="0" fontId="7" fillId="2" borderId="12" xfId="0" applyFont="1" applyFill="1" applyBorder="1" applyAlignment="1">
      <alignment horizontal="center" wrapText="1"/>
    </xf>
    <xf numFmtId="0" fontId="7" fillId="2" borderId="13" xfId="0" applyFont="1" applyFill="1" applyBorder="1" applyAlignment="1">
      <alignment horizontal="center" wrapText="1"/>
    </xf>
    <xf numFmtId="0" fontId="1" fillId="2" borderId="7" xfId="0" applyFont="1" applyFill="1" applyBorder="1" applyAlignment="1">
      <alignment horizontal="right"/>
    </xf>
    <xf numFmtId="0" fontId="1" fillId="2" borderId="21" xfId="0" applyFont="1" applyFill="1" applyBorder="1" applyAlignment="1">
      <alignment horizontal="right"/>
    </xf>
    <xf numFmtId="0" fontId="0" fillId="0" borderId="15" xfId="0" applyBorder="1"/>
    <xf numFmtId="0" fontId="0" fillId="0" borderId="2" xfId="0" applyBorder="1"/>
    <xf numFmtId="0" fontId="1" fillId="0" borderId="22" xfId="0" applyFont="1" applyBorder="1" applyAlignment="1">
      <alignment horizontal="right"/>
    </xf>
    <xf numFmtId="0" fontId="0" fillId="7" borderId="8" xfId="0" applyFill="1" applyBorder="1" applyAlignment="1">
      <alignment horizontal="right"/>
    </xf>
    <xf numFmtId="0" fontId="0" fillId="2" borderId="23" xfId="0" applyFill="1" applyBorder="1" applyAlignment="1">
      <alignment horizontal="right"/>
    </xf>
    <xf numFmtId="0" fontId="0" fillId="7" borderId="23" xfId="0" applyFill="1" applyBorder="1" applyAlignment="1">
      <alignment horizontal="right"/>
    </xf>
    <xf numFmtId="0" fontId="6" fillId="0" borderId="0" xfId="0" quotePrefix="1" applyFont="1" applyAlignment="1">
      <alignment horizontal="left"/>
    </xf>
    <xf numFmtId="0" fontId="0" fillId="5" borderId="11" xfId="0" applyFill="1" applyBorder="1" applyAlignment="1">
      <alignment horizontal="center" vertical="center"/>
    </xf>
    <xf numFmtId="0" fontId="0" fillId="5" borderId="12" xfId="0" applyFill="1" applyBorder="1" applyAlignment="1">
      <alignment horizontal="right" vertical="center"/>
    </xf>
    <xf numFmtId="0" fontId="0" fillId="5" borderId="13" xfId="0" applyFill="1" applyBorder="1" applyAlignment="1">
      <alignment horizontal="right" vertical="center"/>
    </xf>
    <xf numFmtId="0" fontId="0" fillId="2" borderId="24" xfId="0" applyFill="1" applyBorder="1" applyAlignment="1">
      <alignment horizontal="right"/>
    </xf>
    <xf numFmtId="0" fontId="0" fillId="3" borderId="25" xfId="0" applyFill="1" applyBorder="1" applyAlignment="1">
      <alignment horizontal="center" vertical="center"/>
    </xf>
    <xf numFmtId="0" fontId="0" fillId="3" borderId="26" xfId="0" applyFill="1" applyBorder="1" applyAlignment="1">
      <alignment horizontal="right" vertical="center"/>
    </xf>
    <xf numFmtId="0" fontId="0" fillId="3" borderId="27" xfId="0" applyFill="1" applyBorder="1" applyAlignment="1">
      <alignment horizontal="right" vertic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0" fillId="0" borderId="0" xfId="0" applyProtection="1">
      <protection locked="0"/>
    </xf>
    <xf numFmtId="0" fontId="0" fillId="0" borderId="0" xfId="0" quotePrefix="1" applyProtection="1">
      <protection locked="0"/>
    </xf>
    <xf numFmtId="0" fontId="4" fillId="0" borderId="0" xfId="0" applyFont="1" applyProtection="1">
      <protection locked="0"/>
    </xf>
    <xf numFmtId="0" fontId="2" fillId="0" borderId="1" xfId="0" applyFont="1" applyBorder="1" applyProtection="1"/>
    <xf numFmtId="0" fontId="0" fillId="0" borderId="1" xfId="0" applyBorder="1" applyProtection="1"/>
    <xf numFmtId="0" fontId="4" fillId="0" borderId="0" xfId="0" applyFont="1" applyProtection="1"/>
    <xf numFmtId="0" fontId="0" fillId="0" borderId="0" xfId="0" applyProtection="1"/>
    <xf numFmtId="0" fontId="10" fillId="6" borderId="4" xfId="0" applyFont="1" applyFill="1" applyBorder="1" applyAlignment="1" applyProtection="1">
      <alignment horizontal="left" vertical="center" indent="1"/>
    </xf>
    <xf numFmtId="0" fontId="10" fillId="6" borderId="31" xfId="0" applyFont="1" applyFill="1" applyBorder="1" applyAlignment="1">
      <alignment horizontal="left" vertical="center" indent="1"/>
    </xf>
    <xf numFmtId="0" fontId="10" fillId="6" borderId="5" xfId="0" applyFont="1" applyFill="1" applyBorder="1" applyAlignment="1">
      <alignment horizontal="left" vertical="center" indent="1"/>
    </xf>
    <xf numFmtId="0" fontId="10" fillId="6" borderId="32" xfId="0" applyFont="1" applyFill="1" applyBorder="1" applyAlignment="1" applyProtection="1">
      <alignment horizontal="left" vertical="center" indent="1"/>
    </xf>
    <xf numFmtId="0" fontId="7" fillId="5" borderId="0" xfId="0" applyFont="1" applyFill="1" applyBorder="1" applyAlignment="1" applyProtection="1">
      <alignment horizontal="left" vertical="top"/>
    </xf>
    <xf numFmtId="0" fontId="7" fillId="5" borderId="30" xfId="0" applyFont="1" applyFill="1" applyBorder="1" applyAlignment="1" applyProtection="1">
      <alignment horizontal="left" vertical="top"/>
    </xf>
    <xf numFmtId="0" fontId="7" fillId="5" borderId="35" xfId="0" applyFont="1" applyFill="1" applyBorder="1" applyAlignment="1" applyProtection="1">
      <alignment horizontal="left" vertical="top"/>
    </xf>
    <xf numFmtId="0" fontId="7" fillId="5" borderId="38" xfId="0" applyFont="1" applyFill="1" applyBorder="1" applyAlignment="1" applyProtection="1">
      <alignment horizontal="left" vertical="top"/>
    </xf>
    <xf numFmtId="0" fontId="7" fillId="5" borderId="39" xfId="0" applyFont="1" applyFill="1" applyBorder="1" applyAlignment="1" applyProtection="1">
      <alignment horizontal="left" vertical="top"/>
    </xf>
    <xf numFmtId="0" fontId="7" fillId="5" borderId="40" xfId="0" applyFont="1" applyFill="1" applyBorder="1" applyAlignment="1" applyProtection="1">
      <alignment horizontal="left" vertical="top"/>
    </xf>
    <xf numFmtId="0" fontId="7" fillId="5" borderId="42" xfId="0" applyFont="1" applyFill="1" applyBorder="1" applyAlignment="1" applyProtection="1">
      <alignment horizontal="left" vertical="center"/>
    </xf>
    <xf numFmtId="0" fontId="0" fillId="0" borderId="12" xfId="0" applyBorder="1" applyAlignment="1">
      <alignment horizontal="left" vertical="center"/>
    </xf>
    <xf numFmtId="0" fontId="7" fillId="5" borderId="43" xfId="0" applyFont="1" applyFill="1" applyBorder="1" applyAlignment="1" applyProtection="1">
      <alignment horizontal="center" vertical="center"/>
    </xf>
    <xf numFmtId="0" fontId="0" fillId="0" borderId="43" xfId="0" applyBorder="1" applyAlignment="1">
      <alignment horizontal="center" vertical="center"/>
    </xf>
    <xf numFmtId="0" fontId="7" fillId="5" borderId="44" xfId="0" applyFont="1" applyFill="1" applyBorder="1" applyAlignment="1" applyProtection="1">
      <alignment horizontal="center" vertical="center"/>
    </xf>
    <xf numFmtId="0" fontId="0" fillId="0" borderId="45" xfId="0" applyBorder="1" applyAlignment="1">
      <alignment horizontal="center" vertical="center"/>
    </xf>
    <xf numFmtId="0" fontId="7" fillId="5" borderId="45" xfId="0" applyFont="1" applyFill="1" applyBorder="1" applyAlignment="1" applyProtection="1">
      <alignment horizontal="center" vertical="center"/>
    </xf>
    <xf numFmtId="0" fontId="0" fillId="0" borderId="13" xfId="0" applyBorder="1" applyAlignment="1">
      <alignment horizontal="center" vertical="center"/>
    </xf>
    <xf numFmtId="0" fontId="3" fillId="0" borderId="47" xfId="0" quotePrefix="1" applyFont="1" applyBorder="1" applyAlignment="1" applyProtection="1">
      <alignment horizontal="center" vertical="center"/>
    </xf>
    <xf numFmtId="0" fontId="3" fillId="0" borderId="47" xfId="0" applyFont="1" applyBorder="1" applyAlignment="1" applyProtection="1">
      <alignment horizontal="center" vertical="center"/>
    </xf>
    <xf numFmtId="0" fontId="0" fillId="0" borderId="48" xfId="0" applyBorder="1" applyAlignment="1">
      <alignment horizontal="center" vertical="center"/>
    </xf>
    <xf numFmtId="0" fontId="3" fillId="0" borderId="49" xfId="0" quotePrefix="1" applyFont="1" applyBorder="1" applyAlignment="1" applyProtection="1">
      <alignment horizontal="left" vertical="center"/>
    </xf>
    <xf numFmtId="0" fontId="3" fillId="2" borderId="10" xfId="0" applyFont="1" applyFill="1" applyBorder="1" applyAlignment="1" applyProtection="1">
      <alignment horizontal="center" vertical="center"/>
      <protection locked="0"/>
    </xf>
    <xf numFmtId="0" fontId="3" fillId="0" borderId="50" xfId="0" quotePrefix="1" applyFont="1" applyBorder="1" applyAlignment="1" applyProtection="1">
      <alignment horizontal="left" vertical="center"/>
    </xf>
    <xf numFmtId="0" fontId="3" fillId="0" borderId="51" xfId="0" quotePrefix="1" applyFont="1" applyBorder="1" applyAlignment="1" applyProtection="1">
      <alignment horizontal="center" vertical="center"/>
    </xf>
    <xf numFmtId="3" fontId="3" fillId="0" borderId="51" xfId="0" applyNumberFormat="1" applyFont="1" applyBorder="1" applyAlignment="1" applyProtection="1">
      <alignment horizontal="center" vertical="center"/>
    </xf>
    <xf numFmtId="3" fontId="3" fillId="0" borderId="52" xfId="0" applyNumberFormat="1" applyFont="1" applyBorder="1" applyAlignment="1" applyProtection="1">
      <alignment horizontal="center" vertical="center"/>
    </xf>
    <xf numFmtId="0" fontId="3" fillId="2" borderId="20" xfId="0" applyFont="1" applyFill="1" applyBorder="1" applyAlignment="1" applyProtection="1">
      <alignment horizontal="center" vertical="center"/>
      <protection locked="0"/>
    </xf>
    <xf numFmtId="0" fontId="0" fillId="0" borderId="0" xfId="0" applyBorder="1" applyProtection="1">
      <protection locked="0"/>
    </xf>
    <xf numFmtId="0" fontId="10" fillId="6" borderId="5" xfId="0" applyFont="1" applyFill="1" applyBorder="1" applyAlignment="1" applyProtection="1">
      <alignment horizontal="left" vertical="center" indent="1"/>
    </xf>
    <xf numFmtId="0" fontId="3" fillId="0" borderId="53" xfId="0" applyFont="1" applyBorder="1" applyAlignment="1" applyProtection="1">
      <alignment horizontal="left" vertical="center" indent="1"/>
    </xf>
    <xf numFmtId="164" fontId="3" fillId="0" borderId="54" xfId="0" applyNumberFormat="1" applyFont="1" applyBorder="1" applyAlignment="1" applyProtection="1">
      <alignment horizontal="right" vertical="center"/>
    </xf>
    <xf numFmtId="165" fontId="3" fillId="0" borderId="54" xfId="0" applyNumberFormat="1" applyFont="1" applyBorder="1" applyAlignment="1" applyProtection="1">
      <alignment horizontal="right" vertical="center"/>
    </xf>
    <xf numFmtId="0" fontId="3" fillId="0" borderId="54" xfId="0" applyFont="1" applyBorder="1" applyAlignment="1" applyProtection="1">
      <alignment horizontal="right" vertical="center"/>
    </xf>
    <xf numFmtId="3" fontId="3" fillId="0" borderId="54" xfId="0" applyNumberFormat="1" applyFont="1" applyBorder="1" applyAlignment="1" applyProtection="1">
      <alignment horizontal="right" vertical="center"/>
    </xf>
    <xf numFmtId="166" fontId="3" fillId="0" borderId="55" xfId="0" applyNumberFormat="1" applyFont="1" applyBorder="1" applyAlignment="1" applyProtection="1">
      <alignment horizontal="left" vertical="center" indent="1"/>
    </xf>
    <xf numFmtId="166" fontId="3" fillId="0" borderId="56" xfId="0" applyNumberFormat="1" applyFont="1" applyBorder="1" applyAlignment="1" applyProtection="1">
      <alignment horizontal="right" vertical="center"/>
    </xf>
    <xf numFmtId="0" fontId="3" fillId="0" borderId="57" xfId="0" applyFont="1" applyBorder="1" applyAlignment="1" applyProtection="1">
      <alignment horizontal="left" vertical="center" indent="1"/>
    </xf>
    <xf numFmtId="164" fontId="3" fillId="0" borderId="58" xfId="0" applyNumberFormat="1" applyFont="1" applyBorder="1" applyAlignment="1" applyProtection="1">
      <alignment horizontal="right" vertical="center"/>
    </xf>
    <xf numFmtId="0" fontId="0" fillId="0" borderId="41" xfId="0" applyBorder="1" applyAlignment="1" applyProtection="1">
      <alignment horizontal="left" vertical="top" indent="1"/>
    </xf>
    <xf numFmtId="0" fontId="0" fillId="0" borderId="0" xfId="0" applyAlignment="1" applyProtection="1">
      <alignment horizontal="right" vertical="center"/>
      <protection locked="0"/>
    </xf>
    <xf numFmtId="0" fontId="7" fillId="5" borderId="4" xfId="0" applyFont="1" applyFill="1" applyBorder="1" applyAlignment="1" applyProtection="1">
      <alignment horizontal="left" vertical="center"/>
    </xf>
    <xf numFmtId="0" fontId="0" fillId="3" borderId="6" xfId="0" applyFill="1" applyBorder="1" applyProtection="1"/>
    <xf numFmtId="0" fontId="0" fillId="5" borderId="14" xfId="0" applyFill="1" applyBorder="1" applyProtection="1"/>
    <xf numFmtId="0" fontId="0" fillId="0" borderId="14" xfId="0" applyBorder="1" applyAlignment="1" applyProtection="1"/>
    <xf numFmtId="0" fontId="0" fillId="0" borderId="14" xfId="0" applyBorder="1" applyAlignment="1"/>
    <xf numFmtId="0" fontId="0" fillId="3" borderId="14" xfId="0" applyFill="1" applyBorder="1" applyProtection="1"/>
    <xf numFmtId="0" fontId="0" fillId="0" borderId="18" xfId="0" applyBorder="1" applyAlignment="1"/>
    <xf numFmtId="0" fontId="7" fillId="5" borderId="63" xfId="0" applyFont="1" applyFill="1" applyBorder="1" applyAlignment="1" applyProtection="1">
      <alignment horizontal="left" vertical="top"/>
    </xf>
    <xf numFmtId="0" fontId="1" fillId="3" borderId="65" xfId="0" applyFont="1" applyFill="1" applyBorder="1" applyAlignment="1" applyProtection="1">
      <alignment horizontal="left" vertical="center" indent="1"/>
    </xf>
    <xf numFmtId="165" fontId="0" fillId="3" borderId="66" xfId="0" applyNumberFormat="1" applyFill="1" applyBorder="1" applyAlignment="1" applyProtection="1">
      <alignment horizontal="right" vertical="center"/>
    </xf>
    <xf numFmtId="164" fontId="0" fillId="3" borderId="66" xfId="0" applyNumberFormat="1" applyFill="1" applyBorder="1" applyAlignment="1" applyProtection="1">
      <alignment horizontal="right" vertical="center"/>
    </xf>
    <xf numFmtId="167" fontId="11" fillId="3" borderId="66" xfId="0" applyNumberFormat="1" applyFont="1" applyFill="1" applyBorder="1" applyAlignment="1" applyProtection="1">
      <alignment horizontal="center" vertical="center"/>
    </xf>
    <xf numFmtId="0" fontId="0" fillId="3" borderId="67" xfId="0" applyFill="1" applyBorder="1" applyAlignment="1" applyProtection="1">
      <alignment horizontal="center" vertical="center"/>
    </xf>
    <xf numFmtId="0" fontId="1" fillId="5" borderId="68" xfId="0" applyFont="1" applyFill="1" applyBorder="1" applyAlignment="1" applyProtection="1">
      <alignment horizontal="left" vertical="center" indent="1"/>
    </xf>
    <xf numFmtId="0" fontId="0" fillId="5" borderId="69" xfId="0" applyFill="1" applyBorder="1" applyAlignment="1" applyProtection="1">
      <alignment horizontal="right" vertical="center"/>
    </xf>
    <xf numFmtId="0" fontId="9" fillId="5" borderId="69" xfId="0" applyFont="1" applyFill="1" applyBorder="1" applyAlignment="1" applyProtection="1">
      <alignment horizontal="center" vertical="center"/>
    </xf>
    <xf numFmtId="0" fontId="0" fillId="5" borderId="70" xfId="0" applyFill="1" applyBorder="1" applyAlignment="1" applyProtection="1">
      <alignment horizontal="center" vertical="center"/>
    </xf>
    <xf numFmtId="0" fontId="0" fillId="3" borderId="68" xfId="0" quotePrefix="1" applyFont="1" applyFill="1" applyBorder="1" applyAlignment="1" applyProtection="1">
      <alignment horizontal="left" vertical="center" indent="2"/>
    </xf>
    <xf numFmtId="165" fontId="0" fillId="3" borderId="69" xfId="0" applyNumberFormat="1" applyFill="1" applyBorder="1" applyAlignment="1" applyProtection="1">
      <alignment horizontal="right" vertical="center"/>
    </xf>
    <xf numFmtId="164" fontId="0" fillId="3" borderId="69" xfId="0" applyNumberFormat="1" applyFill="1" applyBorder="1" applyAlignment="1" applyProtection="1">
      <alignment horizontal="right" vertical="center"/>
    </xf>
    <xf numFmtId="167" fontId="11" fillId="3" borderId="69" xfId="0" applyNumberFormat="1" applyFont="1" applyFill="1" applyBorder="1" applyAlignment="1" applyProtection="1">
      <alignment horizontal="center" vertical="center"/>
    </xf>
    <xf numFmtId="164" fontId="0" fillId="3" borderId="70" xfId="0" applyNumberFormat="1" applyFill="1" applyBorder="1" applyAlignment="1" applyProtection="1">
      <alignment horizontal="center" vertical="center"/>
    </xf>
    <xf numFmtId="0" fontId="0" fillId="5" borderId="68" xfId="0" quotePrefix="1" applyFont="1" applyFill="1" applyBorder="1" applyAlignment="1" applyProtection="1">
      <alignment horizontal="left" vertical="center" indent="2"/>
    </xf>
    <xf numFmtId="165" fontId="0" fillId="5" borderId="69" xfId="0" applyNumberFormat="1" applyFill="1" applyBorder="1" applyAlignment="1" applyProtection="1">
      <alignment horizontal="right" vertical="center"/>
    </xf>
    <xf numFmtId="164" fontId="0" fillId="5" borderId="69" xfId="0" applyNumberFormat="1" applyFill="1" applyBorder="1" applyAlignment="1" applyProtection="1">
      <alignment horizontal="right" vertical="center"/>
    </xf>
    <xf numFmtId="167" fontId="11" fillId="5" borderId="69" xfId="0" applyNumberFormat="1" applyFont="1" applyFill="1" applyBorder="1" applyAlignment="1" applyProtection="1">
      <alignment horizontal="center" vertical="center"/>
    </xf>
    <xf numFmtId="164" fontId="0" fillId="5" borderId="70" xfId="0" applyNumberFormat="1" applyFill="1" applyBorder="1" applyAlignment="1" applyProtection="1">
      <alignment horizontal="center" vertical="center"/>
    </xf>
    <xf numFmtId="0" fontId="1" fillId="3" borderId="68" xfId="0" applyFont="1" applyFill="1" applyBorder="1" applyAlignment="1" applyProtection="1">
      <alignment horizontal="left" vertical="center" indent="1"/>
    </xf>
    <xf numFmtId="168" fontId="0" fillId="3" borderId="70" xfId="0" applyNumberFormat="1" applyFill="1" applyBorder="1" applyAlignment="1" applyProtection="1">
      <alignment horizontal="center" vertical="center"/>
    </xf>
    <xf numFmtId="167" fontId="12" fillId="5" borderId="69" xfId="0" applyNumberFormat="1" applyFont="1" applyFill="1" applyBorder="1" applyAlignment="1" applyProtection="1">
      <alignment horizontal="center" vertical="center"/>
    </xf>
    <xf numFmtId="0" fontId="0" fillId="3" borderId="66" xfId="0" applyFill="1" applyBorder="1" applyAlignment="1" applyProtection="1">
      <alignment horizontal="right" vertical="center"/>
    </xf>
    <xf numFmtId="3" fontId="0" fillId="3" borderId="66" xfId="0" applyNumberFormat="1" applyFill="1" applyBorder="1" applyAlignment="1" applyProtection="1">
      <alignment horizontal="right" vertical="center"/>
    </xf>
    <xf numFmtId="0" fontId="9" fillId="3" borderId="66" xfId="0" applyFont="1" applyFill="1" applyBorder="1" applyAlignment="1" applyProtection="1">
      <alignment horizontal="center" vertical="center"/>
    </xf>
    <xf numFmtId="0" fontId="0" fillId="3" borderId="69" xfId="0" applyFill="1" applyBorder="1" applyAlignment="1" applyProtection="1">
      <alignment horizontal="right" vertical="center"/>
    </xf>
    <xf numFmtId="3" fontId="0" fillId="3" borderId="69" xfId="0" applyNumberFormat="1" applyFill="1" applyBorder="1" applyAlignment="1" applyProtection="1">
      <alignment horizontal="right" vertical="center"/>
    </xf>
    <xf numFmtId="0" fontId="9" fillId="3" borderId="69" xfId="0" applyFont="1" applyFill="1" applyBorder="1" applyAlignment="1" applyProtection="1">
      <alignment horizontal="center" vertical="center"/>
    </xf>
    <xf numFmtId="3" fontId="0" fillId="5" borderId="69" xfId="0" applyNumberFormat="1" applyFill="1" applyBorder="1" applyAlignment="1" applyProtection="1">
      <alignment horizontal="right" vertical="center"/>
    </xf>
    <xf numFmtId="0" fontId="13" fillId="2" borderId="67" xfId="0" applyFont="1" applyFill="1" applyBorder="1" applyAlignment="1" applyProtection="1">
      <alignment horizontal="right" vertical="center"/>
      <protection locked="0"/>
    </xf>
    <xf numFmtId="0" fontId="13" fillId="2" borderId="70" xfId="0" applyFont="1" applyFill="1" applyBorder="1" applyAlignment="1" applyProtection="1">
      <alignment horizontal="right" vertical="center"/>
      <protection locked="0"/>
    </xf>
    <xf numFmtId="0" fontId="13" fillId="3" borderId="70" xfId="0" applyFont="1" applyFill="1" applyBorder="1" applyAlignment="1" applyProtection="1">
      <alignment horizontal="right" vertical="center"/>
      <protection locked="0"/>
    </xf>
    <xf numFmtId="0" fontId="0" fillId="3" borderId="70" xfId="0" applyFill="1" applyBorder="1" applyAlignment="1">
      <alignment horizontal="right" vertical="center"/>
    </xf>
    <xf numFmtId="164" fontId="0" fillId="0" borderId="73" xfId="0" applyNumberFormat="1" applyBorder="1" applyAlignment="1" applyProtection="1">
      <alignment horizontal="right" vertical="center"/>
    </xf>
    <xf numFmtId="164" fontId="0" fillId="0" borderId="74" xfId="0" applyNumberFormat="1" applyBorder="1" applyAlignment="1" applyProtection="1">
      <alignment horizontal="right" vertical="center"/>
    </xf>
    <xf numFmtId="169" fontId="0" fillId="0" borderId="74" xfId="0" applyNumberFormat="1" applyBorder="1" applyAlignment="1" applyProtection="1">
      <alignment horizontal="right" vertical="center"/>
    </xf>
    <xf numFmtId="3" fontId="0" fillId="0" borderId="74" xfId="0" applyNumberFormat="1" applyBorder="1" applyAlignment="1" applyProtection="1">
      <alignment horizontal="right" vertical="center"/>
    </xf>
    <xf numFmtId="0" fontId="0" fillId="0" borderId="74" xfId="0" applyBorder="1" applyAlignment="1" applyProtection="1">
      <alignment horizontal="right" vertical="center"/>
    </xf>
    <xf numFmtId="3" fontId="0" fillId="0" borderId="73" xfId="0" applyNumberFormat="1" applyBorder="1" applyAlignment="1" applyProtection="1">
      <alignment horizontal="right" vertical="center"/>
    </xf>
    <xf numFmtId="168" fontId="0" fillId="3" borderId="75" xfId="0" applyNumberFormat="1" applyFill="1" applyBorder="1" applyAlignment="1" applyProtection="1">
      <alignment horizontal="right" vertical="center"/>
    </xf>
    <xf numFmtId="0" fontId="0" fillId="3" borderId="75" xfId="0" applyFill="1" applyBorder="1" applyAlignment="1" applyProtection="1">
      <alignment horizontal="right" vertical="center"/>
    </xf>
    <xf numFmtId="3" fontId="0" fillId="3" borderId="75" xfId="0" applyNumberFormat="1" applyFill="1" applyBorder="1" applyAlignment="1" applyProtection="1">
      <alignment horizontal="center" vertical="center"/>
    </xf>
    <xf numFmtId="0" fontId="9" fillId="3" borderId="76" xfId="0" applyFont="1" applyFill="1" applyBorder="1" applyAlignment="1" applyProtection="1">
      <alignment horizontal="center" vertical="center"/>
    </xf>
    <xf numFmtId="168" fontId="0" fillId="5" borderId="69" xfId="0" applyNumberFormat="1" applyFill="1" applyBorder="1" applyAlignment="1" applyProtection="1">
      <alignment horizontal="right" vertical="center"/>
    </xf>
    <xf numFmtId="3" fontId="0" fillId="5" borderId="69" xfId="0" applyNumberFormat="1" applyFill="1" applyBorder="1" applyAlignment="1" applyProtection="1">
      <alignment horizontal="center" vertical="center"/>
    </xf>
    <xf numFmtId="169" fontId="0" fillId="5" borderId="69" xfId="0" applyNumberFormat="1" applyFill="1" applyBorder="1" applyAlignment="1" applyProtection="1">
      <alignment horizontal="right" vertical="center"/>
    </xf>
    <xf numFmtId="1" fontId="11" fillId="5" borderId="70" xfId="0" applyNumberFormat="1" applyFont="1" applyFill="1" applyBorder="1" applyAlignment="1" applyProtection="1">
      <alignment horizontal="center" vertical="center"/>
    </xf>
    <xf numFmtId="169" fontId="0" fillId="3" borderId="69" xfId="0" applyNumberFormat="1" applyFill="1" applyBorder="1" applyAlignment="1" applyProtection="1">
      <alignment horizontal="right" vertical="center"/>
    </xf>
    <xf numFmtId="3" fontId="0" fillId="3" borderId="69" xfId="0" applyNumberFormat="1" applyFill="1" applyBorder="1" applyAlignment="1" applyProtection="1">
      <alignment horizontal="center" vertical="center"/>
    </xf>
    <xf numFmtId="167" fontId="11" fillId="3" borderId="70" xfId="0" applyNumberFormat="1" applyFont="1" applyFill="1" applyBorder="1" applyAlignment="1" applyProtection="1">
      <alignment horizontal="center" vertical="center"/>
    </xf>
    <xf numFmtId="0" fontId="9" fillId="5" borderId="70" xfId="0" applyFont="1" applyFill="1" applyBorder="1" applyAlignment="1" applyProtection="1">
      <alignment horizontal="center" vertical="center"/>
    </xf>
    <xf numFmtId="167" fontId="12" fillId="3" borderId="70" xfId="0" applyNumberFormat="1" applyFont="1" applyFill="1" applyBorder="1" applyAlignment="1" applyProtection="1">
      <alignment horizontal="center" vertical="center"/>
    </xf>
    <xf numFmtId="0" fontId="9" fillId="3" borderId="70" xfId="0" applyFont="1" applyFill="1" applyBorder="1" applyAlignment="1" applyProtection="1">
      <alignment horizontal="center" vertical="center"/>
    </xf>
    <xf numFmtId="0" fontId="1" fillId="8" borderId="1" xfId="0" applyFont="1" applyFill="1" applyBorder="1" applyAlignment="1" applyProtection="1">
      <alignment horizontal="right" vertical="center"/>
    </xf>
    <xf numFmtId="0" fontId="1" fillId="8" borderId="1" xfId="0" applyFont="1" applyFill="1" applyBorder="1" applyAlignment="1" applyProtection="1">
      <alignment horizontal="center" vertical="center"/>
    </xf>
    <xf numFmtId="164" fontId="0" fillId="3" borderId="75" xfId="0" applyNumberFormat="1" applyFill="1" applyBorder="1" applyAlignment="1" applyProtection="1">
      <alignment horizontal="right" vertical="center"/>
    </xf>
    <xf numFmtId="0" fontId="0" fillId="0" borderId="0" xfId="0" applyBorder="1" applyAlignment="1" applyProtection="1">
      <alignment horizontal="right" vertical="center"/>
    </xf>
    <xf numFmtId="0" fontId="0" fillId="0" borderId="30" xfId="0" applyBorder="1" applyAlignment="1" applyProtection="1">
      <alignment horizontal="right" vertical="center"/>
    </xf>
    <xf numFmtId="0" fontId="1" fillId="0" borderId="77" xfId="0" applyFont="1" applyBorder="1" applyAlignment="1" applyProtection="1">
      <alignment horizontal="left" vertical="center" indent="1"/>
    </xf>
    <xf numFmtId="0" fontId="1" fillId="0" borderId="78" xfId="0" applyFont="1" applyBorder="1" applyAlignment="1" applyProtection="1">
      <alignment horizontal="left" vertical="center" indent="1"/>
    </xf>
    <xf numFmtId="0" fontId="1" fillId="8" borderId="36" xfId="0" applyFont="1" applyFill="1" applyBorder="1" applyAlignment="1" applyProtection="1">
      <alignment horizontal="left" vertical="center"/>
    </xf>
    <xf numFmtId="0" fontId="1" fillId="3" borderId="79" xfId="0" applyFont="1" applyFill="1" applyBorder="1" applyAlignment="1" applyProtection="1">
      <alignment horizontal="left" vertical="center"/>
    </xf>
    <xf numFmtId="0" fontId="0" fillId="5" borderId="68" xfId="0" applyFill="1" applyBorder="1" applyAlignment="1" applyProtection="1">
      <alignment horizontal="left" vertical="center" indent="1"/>
    </xf>
    <xf numFmtId="0" fontId="0" fillId="3" borderId="68" xfId="0" applyFill="1" applyBorder="1" applyAlignment="1" applyProtection="1">
      <alignment horizontal="left" vertical="center" indent="1"/>
    </xf>
    <xf numFmtId="0" fontId="1" fillId="5" borderId="68" xfId="0" applyFont="1" applyFill="1" applyBorder="1" applyAlignment="1" applyProtection="1">
      <alignment horizontal="left" vertical="center"/>
    </xf>
    <xf numFmtId="0" fontId="0" fillId="3" borderId="68" xfId="0" applyFill="1" applyBorder="1" applyAlignment="1" applyProtection="1">
      <alignment horizontal="left" vertical="center"/>
    </xf>
    <xf numFmtId="0" fontId="0" fillId="5" borderId="68" xfId="0" applyFill="1" applyBorder="1" applyAlignment="1" applyProtection="1">
      <alignment horizontal="left" vertical="center"/>
    </xf>
    <xf numFmtId="0" fontId="13" fillId="2" borderId="80" xfId="0" applyFont="1" applyFill="1" applyBorder="1" applyAlignment="1" applyProtection="1">
      <alignment horizontal="right" vertical="center"/>
      <protection locked="0"/>
    </xf>
    <xf numFmtId="0" fontId="13" fillId="2" borderId="81" xfId="0" applyFont="1" applyFill="1" applyBorder="1" applyAlignment="1" applyProtection="1">
      <alignment horizontal="right" vertical="center"/>
      <protection locked="0"/>
    </xf>
    <xf numFmtId="0" fontId="13" fillId="3" borderId="81" xfId="0" applyFont="1" applyFill="1" applyBorder="1" applyAlignment="1" applyProtection="1">
      <alignment horizontal="right" vertical="center"/>
      <protection locked="0"/>
    </xf>
    <xf numFmtId="0" fontId="0" fillId="3" borderId="81" xfId="0" applyFill="1" applyBorder="1" applyAlignment="1">
      <alignment horizontal="right" vertical="center"/>
    </xf>
    <xf numFmtId="0" fontId="0" fillId="0" borderId="35" xfId="0" applyBorder="1" applyAlignment="1" applyProtection="1">
      <alignment horizontal="right" vertical="center"/>
    </xf>
    <xf numFmtId="0" fontId="1" fillId="8" borderId="37" xfId="0" applyFont="1" applyFill="1" applyBorder="1" applyAlignment="1" applyProtection="1">
      <alignment horizontal="center" vertical="center"/>
    </xf>
    <xf numFmtId="0" fontId="9" fillId="3" borderId="82" xfId="0" applyFont="1" applyFill="1" applyBorder="1" applyAlignment="1" applyProtection="1">
      <alignment horizontal="center" vertical="center"/>
    </xf>
    <xf numFmtId="0" fontId="9" fillId="5" borderId="81" xfId="0" applyFont="1" applyFill="1" applyBorder="1" applyAlignment="1" applyProtection="1">
      <alignment horizontal="center" vertical="center"/>
    </xf>
    <xf numFmtId="0" fontId="9" fillId="3" borderId="81" xfId="0" applyFont="1" applyFill="1" applyBorder="1" applyAlignment="1" applyProtection="1">
      <alignment horizontal="center" vertical="center"/>
    </xf>
    <xf numFmtId="0" fontId="1" fillId="5" borderId="59" xfId="0" applyFont="1" applyFill="1" applyBorder="1" applyAlignment="1" applyProtection="1">
      <alignment horizontal="left" vertical="center"/>
    </xf>
    <xf numFmtId="168" fontId="0" fillId="5" borderId="60" xfId="0" applyNumberFormat="1" applyFill="1" applyBorder="1" applyAlignment="1" applyProtection="1">
      <alignment horizontal="right" vertical="center"/>
    </xf>
    <xf numFmtId="0" fontId="0" fillId="5" borderId="60" xfId="0" applyFill="1" applyBorder="1" applyAlignment="1" applyProtection="1">
      <alignment horizontal="right" vertical="center"/>
    </xf>
    <xf numFmtId="3" fontId="0" fillId="5" borderId="60" xfId="0" applyNumberFormat="1" applyFill="1" applyBorder="1" applyAlignment="1" applyProtection="1">
      <alignment horizontal="center" vertical="center"/>
    </xf>
    <xf numFmtId="0" fontId="9" fillId="5" borderId="61" xfId="0" applyFont="1" applyFill="1" applyBorder="1" applyAlignment="1" applyProtection="1">
      <alignment horizontal="center" vertical="center"/>
    </xf>
    <xf numFmtId="0" fontId="9" fillId="5" borderId="62" xfId="0" applyFont="1" applyFill="1" applyBorder="1" applyAlignment="1" applyProtection="1">
      <alignment horizontal="center" vertical="center"/>
    </xf>
    <xf numFmtId="165" fontId="0" fillId="5" borderId="60" xfId="0" applyNumberFormat="1" applyFill="1" applyBorder="1" applyAlignment="1" applyProtection="1">
      <alignment horizontal="right" vertical="center"/>
    </xf>
    <xf numFmtId="0" fontId="7" fillId="5" borderId="64" xfId="0" applyFont="1" applyFill="1" applyBorder="1" applyAlignment="1" applyProtection="1">
      <alignment horizontal="right" vertical="top"/>
    </xf>
    <xf numFmtId="0" fontId="7" fillId="5" borderId="64" xfId="0" applyFont="1" applyFill="1" applyBorder="1" applyAlignment="1" applyProtection="1">
      <alignment horizontal="center" vertical="top"/>
    </xf>
    <xf numFmtId="0" fontId="7" fillId="5" borderId="71" xfId="0" applyFont="1" applyFill="1" applyBorder="1" applyAlignment="1" applyProtection="1">
      <alignment horizontal="center" vertical="top"/>
    </xf>
    <xf numFmtId="0" fontId="7" fillId="5" borderId="72" xfId="0" applyFont="1" applyFill="1" applyBorder="1" applyAlignment="1" applyProtection="1">
      <alignment horizontal="center" vertical="top"/>
    </xf>
    <xf numFmtId="0" fontId="10" fillId="6" borderId="33" xfId="0" applyFont="1" applyFill="1" applyBorder="1" applyAlignment="1" applyProtection="1">
      <alignment horizontal="left" vertical="center" indent="1"/>
    </xf>
    <xf numFmtId="0" fontId="10" fillId="6" borderId="34" xfId="0" applyFont="1" applyFill="1" applyBorder="1" applyAlignment="1" applyProtection="1">
      <alignment horizontal="left" vertical="center" indent="1"/>
    </xf>
    <xf numFmtId="0" fontId="2" fillId="0" borderId="84" xfId="0" applyFont="1" applyBorder="1" applyAlignment="1" applyProtection="1">
      <alignment horizontal="left" indent="1"/>
    </xf>
    <xf numFmtId="0" fontId="2" fillId="0" borderId="83" xfId="0" applyFont="1" applyBorder="1" applyAlignment="1" applyProtection="1">
      <alignment horizontal="left" indent="1"/>
    </xf>
    <xf numFmtId="0" fontId="2" fillId="0" borderId="85" xfId="0" applyFont="1" applyBorder="1" applyAlignment="1" applyProtection="1">
      <alignment horizontal="left" indent="1"/>
    </xf>
    <xf numFmtId="0" fontId="0" fillId="0" borderId="11" xfId="0" applyBorder="1" applyAlignment="1" applyProtection="1">
      <alignment horizontal="left" vertical="center" wrapText="1" indent="5"/>
    </xf>
    <xf numFmtId="0" fontId="0" fillId="0" borderId="46" xfId="0" applyBorder="1" applyAlignment="1" applyProtection="1">
      <alignment horizontal="left" vertical="center" wrapText="1" indent="5"/>
    </xf>
    <xf numFmtId="0" fontId="0" fillId="0" borderId="86" xfId="0" applyBorder="1" applyAlignment="1" applyProtection="1">
      <alignment horizontal="left" vertical="center" wrapText="1" indent="5"/>
    </xf>
    <xf numFmtId="0" fontId="0" fillId="0" borderId="30" xfId="0" applyBorder="1" applyAlignment="1" applyProtection="1">
      <alignment horizontal="left" vertical="center" wrapText="1" indent="5"/>
    </xf>
    <xf numFmtId="0" fontId="0" fillId="0" borderId="0" xfId="0" applyBorder="1" applyAlignment="1" applyProtection="1">
      <alignment horizontal="left" vertical="center" wrapText="1" indent="5"/>
    </xf>
    <xf numFmtId="0" fontId="0" fillId="0" borderId="35" xfId="0" applyBorder="1" applyAlignment="1" applyProtection="1">
      <alignment horizontal="left" vertical="center" wrapText="1" indent="5"/>
    </xf>
    <xf numFmtId="0" fontId="0" fillId="0" borderId="30" xfId="0" applyBorder="1" applyProtection="1"/>
    <xf numFmtId="0" fontId="0" fillId="0" borderId="0" xfId="0" applyBorder="1" applyProtection="1"/>
    <xf numFmtId="0" fontId="0" fillId="0" borderId="35" xfId="0" applyBorder="1" applyProtection="1"/>
    <xf numFmtId="0" fontId="0" fillId="0" borderId="11" xfId="0" applyBorder="1" applyAlignment="1" applyProtection="1">
      <alignment horizontal="left" vertical="top" wrapText="1" indent="5"/>
    </xf>
    <xf numFmtId="0" fontId="0" fillId="0" borderId="46" xfId="0" applyBorder="1" applyAlignment="1" applyProtection="1">
      <alignment horizontal="left" vertical="top" wrapText="1" indent="5"/>
    </xf>
    <xf numFmtId="0" fontId="0" fillId="0" borderId="86" xfId="0" applyBorder="1" applyAlignment="1" applyProtection="1">
      <alignment horizontal="left" vertical="top" wrapText="1" indent="5"/>
    </xf>
    <xf numFmtId="0" fontId="1" fillId="0" borderId="30" xfId="0" applyFont="1" applyBorder="1" applyAlignment="1" applyProtection="1">
      <alignment horizontal="left" indent="3"/>
    </xf>
    <xf numFmtId="0" fontId="1" fillId="0" borderId="0" xfId="0" applyFont="1" applyBorder="1" applyAlignment="1" applyProtection="1">
      <alignment horizontal="left" indent="3"/>
    </xf>
    <xf numFmtId="0" fontId="1" fillId="0" borderId="35" xfId="0" applyFont="1" applyBorder="1" applyAlignment="1" applyProtection="1">
      <alignment horizontal="left" indent="3"/>
    </xf>
    <xf numFmtId="0" fontId="0" fillId="0" borderId="30" xfId="0" applyBorder="1" applyAlignment="1" applyProtection="1">
      <alignment horizontal="left" vertical="top" wrapText="1" indent="5"/>
    </xf>
    <xf numFmtId="0" fontId="0" fillId="0" borderId="0" xfId="0" applyBorder="1" applyAlignment="1" applyProtection="1">
      <alignment horizontal="left" vertical="top" wrapText="1" indent="5"/>
    </xf>
    <xf numFmtId="0" fontId="0" fillId="0" borderId="35" xfId="0" applyBorder="1" applyAlignment="1" applyProtection="1">
      <alignment horizontal="left" vertical="top" wrapText="1" indent="5"/>
    </xf>
    <xf numFmtId="0" fontId="0" fillId="0" borderId="36" xfId="0" applyBorder="1" applyProtection="1"/>
    <xf numFmtId="0" fontId="0" fillId="0" borderId="37" xfId="0" applyBorder="1" applyProtection="1"/>
    <xf numFmtId="0" fontId="0" fillId="9" borderId="8" xfId="0" applyFill="1" applyBorder="1" applyAlignment="1">
      <alignment horizontal="right"/>
    </xf>
    <xf numFmtId="0" fontId="16" fillId="10" borderId="0" xfId="1" applyFont="1" applyFill="1" applyAlignment="1" applyProtection="1">
      <alignment horizontal="left" vertical="center" indent="1"/>
    </xf>
    <xf numFmtId="0" fontId="7" fillId="5" borderId="41" xfId="1" quotePrefix="1" applyFont="1" applyFill="1" applyBorder="1" applyAlignment="1" applyProtection="1">
      <alignment horizontal="left" vertical="top" indent="1"/>
    </xf>
    <xf numFmtId="0" fontId="0" fillId="0" borderId="87" xfId="0" applyBorder="1" applyProtection="1">
      <protection locked="0"/>
    </xf>
  </cellXfs>
  <cellStyles count="2">
    <cellStyle name="Hyperlink" xfId="1" builtinId="8"/>
    <cellStyle name="Normal" xfId="0" builtinId="0"/>
  </cellStyles>
  <dxfs count="1">
    <dxf>
      <font>
        <b val="0"/>
        <i/>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587F03"/>
      <rgbColor rgb="00000080"/>
      <rgbColor rgb="00808000"/>
      <rgbColor rgb="00800080"/>
      <rgbColor rgb="00008080"/>
      <rgbColor rgb="00EEECE1"/>
      <rgbColor rgb="00808080"/>
      <rgbColor rgb="009999FF"/>
      <rgbColor rgb="00993366"/>
      <rgbColor rgb="00FFFFCC"/>
      <rgbColor rgb="00CCFFFF"/>
      <rgbColor rgb="00660066"/>
      <rgbColor rgb="00FCD5B5"/>
      <rgbColor rgb="00366092"/>
      <rgbColor rgb="00CCCCFF"/>
      <rgbColor rgb="00000080"/>
      <rgbColor rgb="00FF00FF"/>
      <rgbColor rgb="00FFFF00"/>
      <rgbColor rgb="0000FFFF"/>
      <rgbColor rgb="00732B90"/>
      <rgbColor rgb="00DE2829"/>
      <rgbColor rgb="00008080"/>
      <rgbColor rgb="000000FF"/>
      <rgbColor rgb="0000CCFF"/>
      <rgbColor rgb="00DCE6F1"/>
      <rgbColor rgb="00EBF1DD"/>
      <rgbColor rgb="00F8EEBA"/>
      <rgbColor rgb="0099CCFF"/>
      <rgbColor rgb="00FF99CC"/>
      <rgbColor rgb="00CC99FF"/>
      <rgbColor rgb="00EDDEA5"/>
      <rgbColor rgb="004F81BD"/>
      <rgbColor rgb="0000C7BC"/>
      <rgbColor rgb="0099CC00"/>
      <rgbColor rgb="00FFCC00"/>
      <rgbColor rgb="00CE8A14"/>
      <rgbColor rgb="00F79646"/>
      <rgbColor rgb="00666699"/>
      <rgbColor rgb="00BFBFBF"/>
      <rgbColor rgb="00002F66"/>
      <rgbColor rgb="009B9E5A"/>
      <rgbColor rgb="00405C3F"/>
      <rgbColor rgb="00333300"/>
      <rgbColor rgb="00C0504D"/>
      <rgbColor rgb="00993366"/>
      <rgbColor rgb="00333399"/>
      <rgbColor rgb="005A5A5A"/>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Link="$F$10" fmlaRange="$C$112:$C$114" noThreeD="1" sel="3" val="0"/>
</file>

<file path=xl/ctrlProps/ctrlProp2.xml><?xml version="1.0" encoding="utf-8"?>
<formControlPr xmlns="http://schemas.microsoft.com/office/spreadsheetml/2009/9/main" objectType="CheckBox" checked="Checked" fmlaLink="$I$28" lockText="1" noThreeD="1"/>
</file>

<file path=xl/ctrlProps/ctrlProp3.xml><?xml version="1.0" encoding="utf-8"?>
<formControlPr xmlns="http://schemas.microsoft.com/office/spreadsheetml/2009/9/main" objectType="CheckBox" checked="Checked" fmlaLink="$I$31" lockText="1" noThreeD="1"/>
</file>

<file path=xl/ctrlProps/ctrlProp4.xml><?xml version="1.0" encoding="utf-8"?>
<formControlPr xmlns="http://schemas.microsoft.com/office/spreadsheetml/2009/9/main" objectType="CheckBox" checked="Checked" fmlaLink="$I$32" lockText="1" noThreeD="1"/>
</file>

<file path=xl/ctrlProps/ctrlProp5.xml><?xml version="1.0" encoding="utf-8"?>
<formControlPr xmlns="http://schemas.microsoft.com/office/spreadsheetml/2009/9/main" objectType="CheckBox" checked="Checked" fmlaLink="$P$28" lockText="1" noThreeD="1"/>
</file>

<file path=xl/ctrlProps/ctrlProp6.xml><?xml version="1.0" encoding="utf-8"?>
<formControlPr xmlns="http://schemas.microsoft.com/office/spreadsheetml/2009/9/main" objectType="CheckBox" checked="Checked" fmlaLink="$P$31" lockText="1" noThreeD="1"/>
</file>

<file path=xl/ctrlProps/ctrlProp7.xml><?xml version="1.0" encoding="utf-8"?>
<formControlPr xmlns="http://schemas.microsoft.com/office/spreadsheetml/2009/9/main" objectType="CheckBox" checked="Checked" fmlaLink="$P$3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10</xdr:row>
          <xdr:rowOff>0</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27</xdr:row>
          <xdr:rowOff>0</xdr:rowOff>
        </xdr:from>
        <xdr:to>
          <xdr:col>8</xdr:col>
          <xdr:colOff>552450</xdr:colOff>
          <xdr:row>28</xdr:row>
          <xdr:rowOff>19050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30</xdr:row>
          <xdr:rowOff>0</xdr:rowOff>
        </xdr:from>
        <xdr:to>
          <xdr:col>8</xdr:col>
          <xdr:colOff>552450</xdr:colOff>
          <xdr:row>31</xdr:row>
          <xdr:rowOff>19050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31</xdr:row>
          <xdr:rowOff>0</xdr:rowOff>
        </xdr:from>
        <xdr:to>
          <xdr:col>8</xdr:col>
          <xdr:colOff>552450</xdr:colOff>
          <xdr:row>32</xdr:row>
          <xdr:rowOff>19050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27</xdr:row>
          <xdr:rowOff>0</xdr:rowOff>
        </xdr:from>
        <xdr:to>
          <xdr:col>15</xdr:col>
          <xdr:colOff>542925</xdr:colOff>
          <xdr:row>28</xdr:row>
          <xdr:rowOff>19050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30</xdr:row>
          <xdr:rowOff>0</xdr:rowOff>
        </xdr:from>
        <xdr:to>
          <xdr:col>15</xdr:col>
          <xdr:colOff>542925</xdr:colOff>
          <xdr:row>31</xdr:row>
          <xdr:rowOff>19050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31</xdr:row>
          <xdr:rowOff>0</xdr:rowOff>
        </xdr:from>
        <xdr:to>
          <xdr:col>15</xdr:col>
          <xdr:colOff>542925</xdr:colOff>
          <xdr:row>32</xdr:row>
          <xdr:rowOff>19050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10" Type="http://schemas.openxmlformats.org/officeDocument/2006/relationships/comments" Target="../comments2.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L34"/>
  <sheetViews>
    <sheetView showGridLines="0" topLeftCell="B1" workbookViewId="0">
      <selection activeCell="I19" sqref="I19"/>
    </sheetView>
  </sheetViews>
  <sheetFormatPr defaultRowHeight="15" x14ac:dyDescent="0.25"/>
  <cols>
    <col min="1" max="1" width="0" hidden="1" customWidth="1"/>
    <col min="3" max="5" width="0" hidden="1" customWidth="1"/>
    <col min="6" max="9" width="8.7109375" customWidth="1"/>
    <col min="10" max="10" width="19.7109375" customWidth="1"/>
    <col min="11" max="11" width="9.7109375" customWidth="1"/>
    <col min="13" max="13" width="0.85546875" customWidth="1"/>
  </cols>
  <sheetData>
    <row r="3" spans="1:12" ht="18" x14ac:dyDescent="0.35">
      <c r="F3" s="2" t="s">
        <v>0</v>
      </c>
      <c r="G3" s="3"/>
      <c r="H3" s="3"/>
      <c r="I3" s="3"/>
    </row>
    <row r="4" spans="1:12" ht="14.45" x14ac:dyDescent="0.3">
      <c r="F4" s="4" t="s">
        <v>1</v>
      </c>
    </row>
    <row r="5" spans="1:12" ht="14.45" x14ac:dyDescent="0.3">
      <c r="F5" s="4" t="s">
        <v>2</v>
      </c>
    </row>
    <row r="6" spans="1:12" ht="14.45" x14ac:dyDescent="0.3">
      <c r="F6" s="4" t="s">
        <v>3</v>
      </c>
    </row>
    <row r="7" spans="1:12" ht="14.45" x14ac:dyDescent="0.3">
      <c r="J7" s="7" t="s">
        <v>4</v>
      </c>
      <c r="K7" s="41" t="s">
        <v>5</v>
      </c>
      <c r="L7" s="42"/>
    </row>
    <row r="8" spans="1:12" ht="14.45" x14ac:dyDescent="0.3">
      <c r="G8" s="5" t="s">
        <v>6</v>
      </c>
      <c r="H8" s="6" t="s">
        <v>7</v>
      </c>
      <c r="J8" s="7" t="s">
        <v>8</v>
      </c>
      <c r="K8" s="28" t="s">
        <v>9</v>
      </c>
      <c r="L8" s="25"/>
    </row>
    <row r="9" spans="1:12" ht="14.45" x14ac:dyDescent="0.3">
      <c r="F9" s="7"/>
      <c r="G9" s="8" t="s">
        <v>10</v>
      </c>
      <c r="H9" s="9" t="s">
        <v>10</v>
      </c>
      <c r="I9" s="33" t="s">
        <v>11</v>
      </c>
      <c r="K9" s="27" t="s">
        <v>12</v>
      </c>
      <c r="L9" s="26">
        <v>80</v>
      </c>
    </row>
    <row r="10" spans="1:12" ht="14.45" x14ac:dyDescent="0.3">
      <c r="C10" t="s">
        <v>13</v>
      </c>
      <c r="D10" t="s">
        <v>14</v>
      </c>
      <c r="E10" t="s">
        <v>15</v>
      </c>
      <c r="F10" s="10" t="s">
        <v>16</v>
      </c>
      <c r="G10" s="23" t="s">
        <v>17</v>
      </c>
      <c r="H10" s="24" t="s">
        <v>18</v>
      </c>
      <c r="I10" s="33" t="s">
        <v>19</v>
      </c>
      <c r="K10" s="29" t="s">
        <v>5</v>
      </c>
    </row>
    <row r="11" spans="1:12" ht="14.45" x14ac:dyDescent="0.3">
      <c r="C11">
        <v>1</v>
      </c>
      <c r="D11">
        <v>1</v>
      </c>
      <c r="E11">
        <v>1</v>
      </c>
      <c r="F11" s="11">
        <v>1</v>
      </c>
      <c r="G11" s="12" t="s">
        <v>20</v>
      </c>
      <c r="H11" s="13">
        <v>100</v>
      </c>
      <c r="J11" s="7" t="s">
        <v>21</v>
      </c>
      <c r="K11" s="30">
        <v>54</v>
      </c>
    </row>
    <row r="12" spans="1:12" ht="14.45" x14ac:dyDescent="0.3">
      <c r="A12" s="1" t="s">
        <v>27</v>
      </c>
      <c r="C12">
        <v>1</v>
      </c>
      <c r="D12">
        <v>1</v>
      </c>
      <c r="E12">
        <v>1</v>
      </c>
      <c r="F12" s="14">
        <v>2</v>
      </c>
      <c r="G12" s="15" t="s">
        <v>20</v>
      </c>
      <c r="H12" s="16">
        <v>200</v>
      </c>
      <c r="J12" s="7"/>
      <c r="K12" s="31">
        <v>65</v>
      </c>
    </row>
    <row r="13" spans="1:12" ht="14.45" x14ac:dyDescent="0.3">
      <c r="C13">
        <v>1</v>
      </c>
      <c r="D13">
        <v>1</v>
      </c>
      <c r="E13">
        <v>1</v>
      </c>
      <c r="F13" s="17">
        <v>3</v>
      </c>
      <c r="G13" s="18" t="s">
        <v>22</v>
      </c>
      <c r="H13" s="19">
        <v>100</v>
      </c>
      <c r="K13" s="32">
        <v>133</v>
      </c>
    </row>
    <row r="14" spans="1:12" ht="14.45" x14ac:dyDescent="0.3">
      <c r="C14">
        <v>1</v>
      </c>
      <c r="D14">
        <v>1</v>
      </c>
      <c r="E14">
        <v>1</v>
      </c>
      <c r="F14" s="14">
        <v>4</v>
      </c>
      <c r="G14" s="15" t="s">
        <v>22</v>
      </c>
      <c r="H14" s="16">
        <v>200</v>
      </c>
      <c r="K14" s="31">
        <v>145</v>
      </c>
    </row>
    <row r="15" spans="1:12" ht="14.45" x14ac:dyDescent="0.3">
      <c r="C15">
        <v>1</v>
      </c>
      <c r="D15">
        <v>1</v>
      </c>
      <c r="E15">
        <v>1</v>
      </c>
      <c r="F15" s="17">
        <v>5</v>
      </c>
      <c r="G15" s="18" t="s">
        <v>23</v>
      </c>
      <c r="H15" s="19">
        <v>100</v>
      </c>
      <c r="K15" s="32">
        <v>3</v>
      </c>
    </row>
    <row r="16" spans="1:12" ht="14.45" x14ac:dyDescent="0.3">
      <c r="C16">
        <v>1</v>
      </c>
      <c r="D16">
        <v>1</v>
      </c>
      <c r="E16">
        <v>1</v>
      </c>
      <c r="F16" s="34">
        <v>6</v>
      </c>
      <c r="G16" s="35" t="s">
        <v>23</v>
      </c>
      <c r="H16" s="36">
        <v>200</v>
      </c>
      <c r="K16" s="37">
        <v>13</v>
      </c>
    </row>
    <row r="17" spans="3:11" ht="14.45" x14ac:dyDescent="0.3">
      <c r="C17">
        <v>2</v>
      </c>
      <c r="D17">
        <v>1</v>
      </c>
      <c r="E17">
        <v>1</v>
      </c>
      <c r="F17" s="38">
        <v>7</v>
      </c>
      <c r="G17" s="39" t="s">
        <v>20</v>
      </c>
      <c r="H17" s="40">
        <v>100</v>
      </c>
      <c r="I17" s="43" t="s">
        <v>24</v>
      </c>
      <c r="J17" s="44"/>
      <c r="K17" s="30">
        <v>55</v>
      </c>
    </row>
    <row r="18" spans="3:11" ht="14.45" x14ac:dyDescent="0.3">
      <c r="C18">
        <v>2</v>
      </c>
      <c r="D18">
        <v>1</v>
      </c>
      <c r="E18">
        <v>1</v>
      </c>
      <c r="F18" s="14">
        <v>8</v>
      </c>
      <c r="G18" s="15" t="s">
        <v>20</v>
      </c>
      <c r="H18" s="16">
        <v>200</v>
      </c>
      <c r="K18" s="31">
        <v>66</v>
      </c>
    </row>
    <row r="19" spans="3:11" ht="14.45" x14ac:dyDescent="0.3">
      <c r="C19">
        <v>2</v>
      </c>
      <c r="D19">
        <v>1</v>
      </c>
      <c r="E19">
        <v>1</v>
      </c>
      <c r="F19" s="17">
        <v>9</v>
      </c>
      <c r="G19" s="18" t="s">
        <v>22</v>
      </c>
      <c r="H19" s="19">
        <v>100</v>
      </c>
      <c r="K19" s="32">
        <v>130</v>
      </c>
    </row>
    <row r="20" spans="3:11" ht="14.45" x14ac:dyDescent="0.3">
      <c r="C20">
        <v>2</v>
      </c>
      <c r="D20">
        <v>1</v>
      </c>
      <c r="E20">
        <v>1</v>
      </c>
      <c r="F20" s="14">
        <v>10</v>
      </c>
      <c r="G20" s="15" t="s">
        <v>22</v>
      </c>
      <c r="H20" s="16">
        <v>200</v>
      </c>
      <c r="K20" s="31">
        <v>145</v>
      </c>
    </row>
    <row r="21" spans="3:11" ht="14.45" x14ac:dyDescent="0.3">
      <c r="C21">
        <v>2</v>
      </c>
      <c r="D21">
        <v>1</v>
      </c>
      <c r="E21">
        <v>1</v>
      </c>
      <c r="F21" s="17">
        <v>11</v>
      </c>
      <c r="G21" s="18" t="s">
        <v>23</v>
      </c>
      <c r="H21" s="19">
        <v>100</v>
      </c>
      <c r="K21" s="32">
        <v>3</v>
      </c>
    </row>
    <row r="22" spans="3:11" ht="14.45" x14ac:dyDescent="0.3">
      <c r="C22">
        <v>2</v>
      </c>
      <c r="D22">
        <v>1</v>
      </c>
      <c r="E22">
        <v>1</v>
      </c>
      <c r="F22" s="34">
        <v>12</v>
      </c>
      <c r="G22" s="35" t="s">
        <v>23</v>
      </c>
      <c r="H22" s="36">
        <v>200</v>
      </c>
      <c r="K22" s="37">
        <v>8</v>
      </c>
    </row>
    <row r="23" spans="3:11" ht="14.45" x14ac:dyDescent="0.3">
      <c r="C23">
        <v>3</v>
      </c>
      <c r="D23">
        <v>1</v>
      </c>
      <c r="E23">
        <v>1</v>
      </c>
      <c r="F23" s="38">
        <v>13</v>
      </c>
      <c r="G23" s="39" t="s">
        <v>20</v>
      </c>
      <c r="H23" s="40">
        <v>100</v>
      </c>
      <c r="I23" s="43" t="s">
        <v>25</v>
      </c>
      <c r="J23" s="44"/>
      <c r="K23" s="30">
        <v>55</v>
      </c>
    </row>
    <row r="24" spans="3:11" ht="14.45" x14ac:dyDescent="0.3">
      <c r="C24">
        <v>3</v>
      </c>
      <c r="D24">
        <v>1</v>
      </c>
      <c r="E24">
        <v>1</v>
      </c>
      <c r="F24" s="14">
        <v>14</v>
      </c>
      <c r="G24" s="15" t="s">
        <v>20</v>
      </c>
      <c r="H24" s="16">
        <v>200</v>
      </c>
      <c r="K24" s="31">
        <v>69</v>
      </c>
    </row>
    <row r="25" spans="3:11" ht="14.45" x14ac:dyDescent="0.3">
      <c r="C25">
        <v>3</v>
      </c>
      <c r="D25">
        <v>1</v>
      </c>
      <c r="E25">
        <v>1</v>
      </c>
      <c r="F25" s="17">
        <v>15</v>
      </c>
      <c r="G25" s="18" t="s">
        <v>22</v>
      </c>
      <c r="H25" s="19">
        <v>100</v>
      </c>
      <c r="K25" s="32">
        <v>133</v>
      </c>
    </row>
    <row r="26" spans="3:11" ht="14.45" x14ac:dyDescent="0.3">
      <c r="C26">
        <v>3</v>
      </c>
      <c r="D26">
        <v>1</v>
      </c>
      <c r="E26">
        <v>1</v>
      </c>
      <c r="F26" s="14">
        <v>16</v>
      </c>
      <c r="G26" s="15" t="s">
        <v>22</v>
      </c>
      <c r="H26" s="16">
        <v>200</v>
      </c>
      <c r="K26" s="31">
        <v>155</v>
      </c>
    </row>
    <row r="27" spans="3:11" ht="14.45" x14ac:dyDescent="0.3">
      <c r="C27">
        <v>3</v>
      </c>
      <c r="D27">
        <v>1</v>
      </c>
      <c r="E27">
        <v>1</v>
      </c>
      <c r="F27" s="17">
        <v>17</v>
      </c>
      <c r="G27" s="18" t="s">
        <v>23</v>
      </c>
      <c r="H27" s="19">
        <v>100</v>
      </c>
      <c r="K27" s="32">
        <v>2</v>
      </c>
    </row>
    <row r="28" spans="3:11" ht="14.45" x14ac:dyDescent="0.3">
      <c r="C28">
        <v>3</v>
      </c>
      <c r="D28">
        <v>1</v>
      </c>
      <c r="E28">
        <v>1</v>
      </c>
      <c r="F28" s="34">
        <v>18</v>
      </c>
      <c r="G28" s="35" t="s">
        <v>23</v>
      </c>
      <c r="H28" s="36">
        <v>200</v>
      </c>
      <c r="K28" s="37">
        <v>11</v>
      </c>
    </row>
    <row r="29" spans="3:11" ht="14.45" x14ac:dyDescent="0.3">
      <c r="C29">
        <v>4</v>
      </c>
      <c r="D29">
        <v>1</v>
      </c>
      <c r="E29">
        <v>1</v>
      </c>
      <c r="F29" s="38">
        <v>19</v>
      </c>
      <c r="G29" s="39" t="s">
        <v>20</v>
      </c>
      <c r="H29" s="40">
        <v>100</v>
      </c>
      <c r="I29" s="43" t="s">
        <v>26</v>
      </c>
      <c r="J29" s="44"/>
      <c r="K29" s="213">
        <v>45</v>
      </c>
    </row>
    <row r="30" spans="3:11" ht="14.45" x14ac:dyDescent="0.3">
      <c r="C30">
        <v>4</v>
      </c>
      <c r="D30">
        <v>1</v>
      </c>
      <c r="E30">
        <v>1</v>
      </c>
      <c r="F30" s="14">
        <v>20</v>
      </c>
      <c r="G30" s="15" t="s">
        <v>20</v>
      </c>
      <c r="H30" s="16">
        <v>200</v>
      </c>
      <c r="K30" s="31">
        <v>65</v>
      </c>
    </row>
    <row r="31" spans="3:11" ht="14.45" x14ac:dyDescent="0.3">
      <c r="C31">
        <v>4</v>
      </c>
      <c r="D31">
        <v>1</v>
      </c>
      <c r="E31">
        <v>1</v>
      </c>
      <c r="F31" s="17">
        <v>21</v>
      </c>
      <c r="G31" s="18" t="s">
        <v>22</v>
      </c>
      <c r="H31" s="19">
        <v>100</v>
      </c>
      <c r="K31" s="32">
        <v>134</v>
      </c>
    </row>
    <row r="32" spans="3:11" ht="14.45" x14ac:dyDescent="0.3">
      <c r="C32">
        <v>4</v>
      </c>
      <c r="D32">
        <v>1</v>
      </c>
      <c r="E32">
        <v>1</v>
      </c>
      <c r="F32" s="14">
        <v>22</v>
      </c>
      <c r="G32" s="15" t="s">
        <v>22</v>
      </c>
      <c r="H32" s="16">
        <v>200</v>
      </c>
      <c r="K32" s="31">
        <v>155</v>
      </c>
    </row>
    <row r="33" spans="3:11" ht="14.45" x14ac:dyDescent="0.3">
      <c r="C33">
        <v>4</v>
      </c>
      <c r="D33">
        <v>1</v>
      </c>
      <c r="E33">
        <v>1</v>
      </c>
      <c r="F33" s="17">
        <v>23</v>
      </c>
      <c r="G33" s="18" t="s">
        <v>23</v>
      </c>
      <c r="H33" s="19">
        <v>100</v>
      </c>
      <c r="K33" s="32">
        <v>1</v>
      </c>
    </row>
    <row r="34" spans="3:11" ht="14.45" x14ac:dyDescent="0.3">
      <c r="C34">
        <v>4</v>
      </c>
      <c r="D34">
        <v>1</v>
      </c>
      <c r="E34">
        <v>1</v>
      </c>
      <c r="F34" s="20">
        <v>24</v>
      </c>
      <c r="G34" s="21" t="s">
        <v>23</v>
      </c>
      <c r="H34" s="22">
        <v>200</v>
      </c>
      <c r="K34" s="37">
        <v>12</v>
      </c>
    </row>
  </sheetData>
  <sheetProtection sheet="1" formatCells="0" formatColumns="0" formatRows="0" insertHyperlinks="0"/>
  <mergeCells count="4">
    <mergeCell ref="K7:L7"/>
    <mergeCell ref="I17:J17"/>
    <mergeCell ref="I23:J23"/>
    <mergeCell ref="I29:J29"/>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134"/>
  <sheetViews>
    <sheetView showGridLines="0" tabSelected="1" workbookViewId="0">
      <selection activeCell="E18" sqref="E18"/>
    </sheetView>
  </sheetViews>
  <sheetFormatPr defaultRowHeight="15" x14ac:dyDescent="0.25"/>
  <cols>
    <col min="1" max="1" width="9.140625" style="45"/>
    <col min="2" max="2" width="23" style="45" customWidth="1"/>
    <col min="3" max="3" width="14.28515625" style="45" customWidth="1"/>
    <col min="4" max="5" width="9.5703125" style="45" customWidth="1"/>
    <col min="6" max="6" width="10.7109375" style="45" customWidth="1"/>
    <col min="7" max="7" width="9.5703125" style="45" customWidth="1"/>
    <col min="8" max="8" width="15.85546875" style="45" customWidth="1"/>
    <col min="9" max="9" width="10.7109375" style="45" customWidth="1"/>
    <col min="10" max="10" width="14.28515625" style="45" customWidth="1"/>
    <col min="11" max="11" width="8.5703125" style="45" customWidth="1"/>
    <col min="12" max="12" width="7.7109375" style="45" customWidth="1"/>
    <col min="13" max="13" width="3.85546875" style="45" customWidth="1"/>
    <col min="14" max="14" width="8.42578125" style="45" customWidth="1"/>
    <col min="15" max="15" width="7.7109375" style="45" customWidth="1"/>
    <col min="16" max="16" width="10.42578125" style="45" customWidth="1"/>
    <col min="17" max="16384" width="9.140625" style="45"/>
  </cols>
  <sheetData>
    <row r="2" spans="2:9" ht="18.75" x14ac:dyDescent="0.3">
      <c r="B2" s="48" t="s">
        <v>28</v>
      </c>
      <c r="C2" s="49"/>
      <c r="D2" s="49"/>
      <c r="E2" s="49"/>
    </row>
    <row r="3" spans="2:9" x14ac:dyDescent="0.25">
      <c r="B3" s="50" t="s">
        <v>29</v>
      </c>
      <c r="C3" s="51"/>
      <c r="D3" s="51"/>
      <c r="E3" s="51"/>
    </row>
    <row r="4" spans="2:9" x14ac:dyDescent="0.25">
      <c r="B4" s="47" t="s">
        <v>30</v>
      </c>
    </row>
    <row r="7" spans="2:9" ht="15.75" x14ac:dyDescent="0.25">
      <c r="B7" s="52" t="s">
        <v>31</v>
      </c>
      <c r="C7" s="53"/>
      <c r="D7" s="53"/>
      <c r="E7" s="53"/>
      <c r="F7" s="54"/>
      <c r="H7" s="52" t="s">
        <v>32</v>
      </c>
      <c r="I7" s="81"/>
    </row>
    <row r="8" spans="2:9" x14ac:dyDescent="0.25">
      <c r="B8" s="62" t="s">
        <v>33</v>
      </c>
      <c r="C8" s="64" t="s">
        <v>34</v>
      </c>
      <c r="D8" s="64" t="s">
        <v>35</v>
      </c>
      <c r="E8" s="65"/>
      <c r="F8" s="66" t="s">
        <v>36</v>
      </c>
      <c r="H8" s="215" t="s">
        <v>5</v>
      </c>
      <c r="I8" s="91"/>
    </row>
    <row r="9" spans="2:9" x14ac:dyDescent="0.25">
      <c r="B9" s="63"/>
      <c r="C9" s="67"/>
      <c r="D9" s="68" t="s">
        <v>37</v>
      </c>
      <c r="E9" s="68" t="s">
        <v>38</v>
      </c>
      <c r="F9" s="69"/>
      <c r="H9" s="89" t="s">
        <v>39</v>
      </c>
      <c r="I9" s="90">
        <f>H132</f>
        <v>59.250000000000043</v>
      </c>
    </row>
    <row r="10" spans="2:9" x14ac:dyDescent="0.25">
      <c r="B10" s="73" t="s">
        <v>17</v>
      </c>
      <c r="C10" s="70" t="s">
        <v>6</v>
      </c>
      <c r="D10" s="71"/>
      <c r="E10" s="72"/>
      <c r="F10" s="74">
        <v>3</v>
      </c>
      <c r="H10" s="82" t="s">
        <v>40</v>
      </c>
      <c r="I10" s="83">
        <f>I132</f>
        <v>3.3746184383556219</v>
      </c>
    </row>
    <row r="11" spans="2:9" x14ac:dyDescent="0.25">
      <c r="B11" s="75" t="s">
        <v>18</v>
      </c>
      <c r="C11" s="76" t="s">
        <v>7</v>
      </c>
      <c r="D11" s="77">
        <v>100</v>
      </c>
      <c r="E11" s="78">
        <v>200</v>
      </c>
      <c r="F11" s="79">
        <v>150</v>
      </c>
      <c r="H11" s="82" t="s">
        <v>41</v>
      </c>
      <c r="I11" s="83">
        <f>IF(AND(ISNUMBER(I9),ISNUMBER(I10)),(I9-3*I10),"NA")</f>
        <v>49.12614468493318</v>
      </c>
    </row>
    <row r="12" spans="2:9" x14ac:dyDescent="0.25">
      <c r="H12" s="82" t="s">
        <v>42</v>
      </c>
      <c r="I12" s="84">
        <f>IF(AND(ISNUMBER(I9),ISNUMBER(I10)),(I9+3*I10),"NA")</f>
        <v>69.373855315066905</v>
      </c>
    </row>
    <row r="13" spans="2:9" x14ac:dyDescent="0.25">
      <c r="H13" s="82" t="s">
        <v>9</v>
      </c>
      <c r="I13" s="85"/>
    </row>
    <row r="14" spans="2:9" x14ac:dyDescent="0.25">
      <c r="H14" s="82" t="s">
        <v>12</v>
      </c>
      <c r="I14" s="86">
        <v>80</v>
      </c>
    </row>
    <row r="15" spans="2:9" x14ac:dyDescent="0.25">
      <c r="H15" s="82" t="s">
        <v>102</v>
      </c>
      <c r="I15" s="85" t="str">
        <f>IF(AND(ISNUMBER(I14),ISNUMBER(I13)),(I13-I14)/(6*I10),"NA")</f>
        <v>NA</v>
      </c>
    </row>
    <row r="16" spans="2:9" x14ac:dyDescent="0.25">
      <c r="H16" s="82" t="s">
        <v>103</v>
      </c>
      <c r="I16" s="84">
        <f>IF(AND(ISNUMBER(I14),ISNUMBER(I13)),MIN((I9-I14)/(3*I10),(I13-I9)/(3*I10)),IF(ISNUMBER(I14),(I9-I14)/(3*I10), IF(ISNUMBER(I13),(I13-I9)/(3*I10), "NA")))</f>
        <v>-2.0496144358284822</v>
      </c>
    </row>
    <row r="17" spans="2:16" x14ac:dyDescent="0.25">
      <c r="H17" s="87" t="s">
        <v>43</v>
      </c>
      <c r="I17" s="88">
        <f>IF(AND(ISNUMBER(I14),ISNUMBER(I13)),(NORMDIST(I14,I9,I10,TRUE)+(1-NORMDIST(I13,I9,I10,TRUE)))*1000000, IF(ISNUMBER(I14),(NORMDIST(I14,I9,I10,TRUE))*1000000, IF(ISNUMBER(I13),((1-NORMDIST(I13,I9,I10,TRUE)))*1000000, "NA")))</f>
        <v>999999.99960974988</v>
      </c>
    </row>
    <row r="18" spans="2:16" x14ac:dyDescent="0.25">
      <c r="H18" s="80"/>
      <c r="I18" s="80"/>
    </row>
    <row r="20" spans="2:16" x14ac:dyDescent="0.25">
      <c r="B20" s="216"/>
      <c r="C20" s="216"/>
      <c r="D20" s="216"/>
      <c r="E20" s="216"/>
      <c r="F20" s="216"/>
      <c r="G20" s="216"/>
      <c r="H20" s="216"/>
      <c r="I20" s="216"/>
      <c r="J20" s="216"/>
      <c r="K20" s="216"/>
      <c r="L20" s="216"/>
      <c r="M20" s="216"/>
      <c r="N20" s="216"/>
      <c r="O20" s="216"/>
      <c r="P20" s="216"/>
    </row>
    <row r="21" spans="2:16" x14ac:dyDescent="0.25">
      <c r="C21" s="214" t="s">
        <v>101</v>
      </c>
      <c r="D21" s="214"/>
      <c r="E21" s="214"/>
      <c r="F21" s="214"/>
      <c r="G21" s="214"/>
      <c r="H21" s="214"/>
    </row>
    <row r="22" spans="2:16" ht="5.0999999999999996" customHeight="1" x14ac:dyDescent="0.25"/>
    <row r="23" spans="2:16" ht="15.75" x14ac:dyDescent="0.25">
      <c r="C23" s="52" t="s">
        <v>5</v>
      </c>
      <c r="D23" s="53"/>
      <c r="E23" s="53"/>
      <c r="F23" s="53"/>
      <c r="G23" s="53"/>
      <c r="H23" s="53"/>
      <c r="I23" s="53"/>
      <c r="J23" s="53"/>
      <c r="K23" s="53"/>
      <c r="L23" s="53"/>
      <c r="M23" s="53"/>
      <c r="N23" s="53"/>
      <c r="O23" s="53"/>
      <c r="P23" s="54"/>
    </row>
    <row r="24" spans="2:16" x14ac:dyDescent="0.25">
      <c r="C24" s="59" t="s">
        <v>39</v>
      </c>
      <c r="D24" s="60"/>
      <c r="E24" s="60"/>
      <c r="F24" s="60"/>
      <c r="G24" s="60"/>
      <c r="H24" s="60"/>
      <c r="I24" s="60"/>
      <c r="J24" s="59" t="s">
        <v>40</v>
      </c>
      <c r="K24" s="60"/>
      <c r="L24" s="60"/>
      <c r="M24" s="60"/>
      <c r="N24" s="60"/>
      <c r="O24" s="60"/>
      <c r="P24" s="61"/>
    </row>
    <row r="25" spans="2:16" x14ac:dyDescent="0.25">
      <c r="C25" s="57"/>
      <c r="D25" s="56"/>
      <c r="E25" s="56"/>
      <c r="F25" s="56"/>
      <c r="G25" s="56"/>
      <c r="H25" s="56"/>
      <c r="I25" s="56"/>
      <c r="J25" s="57"/>
      <c r="K25" s="56"/>
      <c r="L25" s="56"/>
      <c r="M25" s="56"/>
      <c r="N25" s="56"/>
      <c r="O25" s="56"/>
      <c r="P25" s="58"/>
    </row>
    <row r="26" spans="2:16" x14ac:dyDescent="0.25">
      <c r="B26" s="93" t="s">
        <v>33</v>
      </c>
      <c r="C26" s="100" t="s">
        <v>34</v>
      </c>
      <c r="D26" s="184" t="s">
        <v>44</v>
      </c>
      <c r="E26" s="184" t="s">
        <v>45</v>
      </c>
      <c r="F26" s="184" t="s">
        <v>46</v>
      </c>
      <c r="G26" s="185" t="s">
        <v>47</v>
      </c>
      <c r="H26" s="185" t="s">
        <v>48</v>
      </c>
      <c r="I26" s="186" t="s">
        <v>49</v>
      </c>
      <c r="J26" s="100" t="s">
        <v>34</v>
      </c>
      <c r="K26" s="184" t="s">
        <v>44</v>
      </c>
      <c r="L26" s="184" t="s">
        <v>45</v>
      </c>
      <c r="M26" s="184" t="s">
        <v>46</v>
      </c>
      <c r="N26" s="185" t="s">
        <v>47</v>
      </c>
      <c r="O26" s="185" t="s">
        <v>48</v>
      </c>
      <c r="P26" s="187" t="s">
        <v>49</v>
      </c>
    </row>
    <row r="27" spans="2:16" x14ac:dyDescent="0.25">
      <c r="B27" s="94"/>
      <c r="C27" s="101" t="s">
        <v>50</v>
      </c>
      <c r="D27" s="102">
        <v>69.041666666666686</v>
      </c>
      <c r="E27" s="103">
        <v>0.69263653554398252</v>
      </c>
      <c r="F27" s="102">
        <v>99.679504507285017</v>
      </c>
      <c r="G27" s="104">
        <v>3.837966027121167E-26</v>
      </c>
      <c r="H27" s="105"/>
      <c r="I27" s="130"/>
      <c r="J27" s="101" t="s">
        <v>50</v>
      </c>
      <c r="K27" s="103">
        <v>2.8954107305669998</v>
      </c>
      <c r="L27" s="123" t="s">
        <v>51</v>
      </c>
      <c r="M27" s="124">
        <v>0</v>
      </c>
      <c r="N27" s="125" t="s">
        <v>51</v>
      </c>
      <c r="O27" s="105"/>
      <c r="P27" s="168"/>
    </row>
    <row r="28" spans="2:16" x14ac:dyDescent="0.25">
      <c r="B28" s="95" t="s">
        <v>52</v>
      </c>
      <c r="C28" s="106" t="s">
        <v>53</v>
      </c>
      <c r="D28" s="107"/>
      <c r="E28" s="107"/>
      <c r="F28" s="107"/>
      <c r="G28" s="108"/>
      <c r="H28" s="109"/>
      <c r="I28" s="131">
        <v>1</v>
      </c>
      <c r="J28" s="106" t="s">
        <v>53</v>
      </c>
      <c r="K28" s="107"/>
      <c r="L28" s="107"/>
      <c r="M28" s="107"/>
      <c r="N28" s="108"/>
      <c r="O28" s="109"/>
      <c r="P28" s="169">
        <v>1</v>
      </c>
    </row>
    <row r="29" spans="2:16" x14ac:dyDescent="0.25">
      <c r="B29" s="96"/>
      <c r="C29" s="110" t="s">
        <v>23</v>
      </c>
      <c r="D29" s="111">
        <v>-62.416666666666657</v>
      </c>
      <c r="E29" s="112">
        <v>0.97953598236141415</v>
      </c>
      <c r="F29" s="111">
        <v>-63.720647113131896</v>
      </c>
      <c r="G29" s="113">
        <v>1.1810257185247856E-22</v>
      </c>
      <c r="H29" s="114">
        <v>1.3333333333333333</v>
      </c>
      <c r="I29" s="132"/>
      <c r="J29" s="110" t="s">
        <v>23</v>
      </c>
      <c r="K29" s="112">
        <v>-1.3365737269541875</v>
      </c>
      <c r="L29" s="126" t="s">
        <v>51</v>
      </c>
      <c r="M29" s="127">
        <v>0</v>
      </c>
      <c r="N29" s="128" t="s">
        <v>51</v>
      </c>
      <c r="O29" s="114">
        <v>1.3333333333333333</v>
      </c>
      <c r="P29" s="170"/>
    </row>
    <row r="30" spans="2:16" x14ac:dyDescent="0.25">
      <c r="B30" s="97"/>
      <c r="C30" s="115" t="s">
        <v>22</v>
      </c>
      <c r="D30" s="116">
        <v>72.2083333333333</v>
      </c>
      <c r="E30" s="117">
        <v>0.97953598236141415</v>
      </c>
      <c r="F30" s="116">
        <v>73.716876800438939</v>
      </c>
      <c r="G30" s="118">
        <v>8.6545318451597599E-24</v>
      </c>
      <c r="H30" s="119">
        <v>1.3333333333333333</v>
      </c>
      <c r="I30" s="133"/>
      <c r="J30" s="115" t="s">
        <v>22</v>
      </c>
      <c r="K30" s="117">
        <v>0.85736601916556554</v>
      </c>
      <c r="L30" s="107" t="s">
        <v>51</v>
      </c>
      <c r="M30" s="129">
        <v>0</v>
      </c>
      <c r="N30" s="108" t="s">
        <v>51</v>
      </c>
      <c r="O30" s="119">
        <v>1.3333333333333333</v>
      </c>
      <c r="P30" s="171"/>
    </row>
    <row r="31" spans="2:16" x14ac:dyDescent="0.25">
      <c r="B31" s="98" t="s">
        <v>18</v>
      </c>
      <c r="C31" s="120" t="s">
        <v>54</v>
      </c>
      <c r="D31" s="112">
        <v>6.7083333333333295</v>
      </c>
      <c r="E31" s="112">
        <v>0.69263653554398252</v>
      </c>
      <c r="F31" s="112">
        <v>9.6852143788007687</v>
      </c>
      <c r="G31" s="113">
        <v>1.4577075599747275E-8</v>
      </c>
      <c r="H31" s="121">
        <v>1</v>
      </c>
      <c r="I31" s="131">
        <v>1</v>
      </c>
      <c r="J31" s="120" t="s">
        <v>54</v>
      </c>
      <c r="K31" s="112">
        <v>0.38016228275487773</v>
      </c>
      <c r="L31" s="126" t="s">
        <v>51</v>
      </c>
      <c r="M31" s="127">
        <v>0</v>
      </c>
      <c r="N31" s="128" t="s">
        <v>51</v>
      </c>
      <c r="O31" s="121">
        <v>1</v>
      </c>
      <c r="P31" s="169">
        <v>1</v>
      </c>
    </row>
    <row r="32" spans="2:16" x14ac:dyDescent="0.25">
      <c r="B32" s="95" t="s">
        <v>55</v>
      </c>
      <c r="C32" s="106" t="s">
        <v>56</v>
      </c>
      <c r="D32" s="107"/>
      <c r="E32" s="107"/>
      <c r="F32" s="107"/>
      <c r="G32" s="108"/>
      <c r="H32" s="109"/>
      <c r="I32" s="131">
        <v>1</v>
      </c>
      <c r="J32" s="106" t="s">
        <v>56</v>
      </c>
      <c r="K32" s="107"/>
      <c r="L32" s="107"/>
      <c r="M32" s="107"/>
      <c r="N32" s="108"/>
      <c r="O32" s="109"/>
      <c r="P32" s="169">
        <v>1</v>
      </c>
    </row>
    <row r="33" spans="2:16" x14ac:dyDescent="0.25">
      <c r="B33" s="96"/>
      <c r="C33" s="110" t="s">
        <v>57</v>
      </c>
      <c r="D33" s="112">
        <v>-2.3333333333333286</v>
      </c>
      <c r="E33" s="112">
        <v>0.97953598236141426</v>
      </c>
      <c r="F33" s="112">
        <v>-2.3820802659114677</v>
      </c>
      <c r="G33" s="113">
        <v>2.8453158045274533E-2</v>
      </c>
      <c r="H33" s="114">
        <v>1.3333333333333333</v>
      </c>
      <c r="I33" s="132"/>
      <c r="J33" s="110" t="s">
        <v>57</v>
      </c>
      <c r="K33" s="112">
        <v>0.22124761310159702</v>
      </c>
      <c r="L33" s="126" t="s">
        <v>51</v>
      </c>
      <c r="M33" s="127">
        <v>0</v>
      </c>
      <c r="N33" s="128" t="s">
        <v>51</v>
      </c>
      <c r="O33" s="114">
        <v>1.3333333333333333</v>
      </c>
      <c r="P33" s="170"/>
    </row>
    <row r="34" spans="2:16" x14ac:dyDescent="0.25">
      <c r="B34" s="99"/>
      <c r="C34" s="115" t="s">
        <v>58</v>
      </c>
      <c r="D34" s="117">
        <v>2.0416666666666758</v>
      </c>
      <c r="E34" s="117">
        <v>0.97953598236141437</v>
      </c>
      <c r="F34" s="117">
        <v>2.0843202326725478</v>
      </c>
      <c r="G34" s="122">
        <v>5.1650709097013907E-2</v>
      </c>
      <c r="H34" s="119">
        <v>1.3333333333333333</v>
      </c>
      <c r="I34" s="133"/>
      <c r="J34" s="115" t="s">
        <v>58</v>
      </c>
      <c r="K34" s="117">
        <v>1.6405636594088111</v>
      </c>
      <c r="L34" s="107" t="s">
        <v>51</v>
      </c>
      <c r="M34" s="129">
        <v>0</v>
      </c>
      <c r="N34" s="108" t="s">
        <v>51</v>
      </c>
      <c r="O34" s="119">
        <v>1.3333333333333333</v>
      </c>
      <c r="P34" s="171"/>
    </row>
    <row r="35" spans="2:16" x14ac:dyDescent="0.25">
      <c r="C35" s="158"/>
      <c r="D35" s="157"/>
      <c r="E35" s="157"/>
      <c r="F35" s="157"/>
      <c r="G35" s="157"/>
      <c r="H35" s="157"/>
      <c r="I35" s="157"/>
      <c r="J35" s="158"/>
      <c r="K35" s="157"/>
      <c r="L35" s="157"/>
      <c r="M35" s="157"/>
      <c r="N35" s="157"/>
      <c r="O35" s="157"/>
      <c r="P35" s="172"/>
    </row>
    <row r="36" spans="2:16" x14ac:dyDescent="0.25">
      <c r="C36" s="158"/>
      <c r="D36" s="157"/>
      <c r="E36" s="157"/>
      <c r="F36" s="157"/>
      <c r="G36" s="157"/>
      <c r="H36" s="157"/>
      <c r="I36" s="157"/>
      <c r="J36" s="158"/>
      <c r="K36" s="157"/>
      <c r="L36" s="157"/>
      <c r="M36" s="157"/>
      <c r="N36" s="157"/>
      <c r="O36" s="157"/>
      <c r="P36" s="172"/>
    </row>
    <row r="37" spans="2:16" ht="17.25" x14ac:dyDescent="0.25">
      <c r="C37" s="159" t="s">
        <v>104</v>
      </c>
      <c r="D37" s="134">
        <v>0.99723707036138609</v>
      </c>
      <c r="E37" s="157"/>
      <c r="F37" s="157"/>
      <c r="G37" s="157"/>
      <c r="H37" s="157"/>
      <c r="I37" s="157"/>
      <c r="J37" s="159" t="s">
        <v>104</v>
      </c>
      <c r="K37" s="139">
        <v>1</v>
      </c>
      <c r="L37" s="157"/>
      <c r="M37" s="157"/>
      <c r="N37" s="157"/>
      <c r="O37" s="157"/>
      <c r="P37" s="172"/>
    </row>
    <row r="38" spans="2:16" ht="17.25" x14ac:dyDescent="0.25">
      <c r="C38" s="160" t="s">
        <v>105</v>
      </c>
      <c r="D38" s="135">
        <v>0.99646958990621559</v>
      </c>
      <c r="E38" s="157"/>
      <c r="F38" s="157"/>
      <c r="G38" s="157"/>
      <c r="H38" s="157"/>
      <c r="I38" s="157"/>
      <c r="J38" s="160" t="s">
        <v>105</v>
      </c>
      <c r="K38" s="138" t="s">
        <v>51</v>
      </c>
      <c r="L38" s="157"/>
      <c r="M38" s="157"/>
      <c r="N38" s="157"/>
      <c r="O38" s="157"/>
      <c r="P38" s="172"/>
    </row>
    <row r="39" spans="2:16" x14ac:dyDescent="0.25">
      <c r="C39" s="160" t="s">
        <v>59</v>
      </c>
      <c r="D39" s="135">
        <v>3.3932121785837221</v>
      </c>
      <c r="E39" s="157"/>
      <c r="F39" s="157"/>
      <c r="G39" s="157"/>
      <c r="H39" s="157"/>
      <c r="I39" s="157"/>
      <c r="J39" s="160" t="s">
        <v>59</v>
      </c>
      <c r="K39" s="138" t="s">
        <v>51</v>
      </c>
      <c r="L39" s="157"/>
      <c r="M39" s="157"/>
      <c r="N39" s="157"/>
      <c r="O39" s="157"/>
      <c r="P39" s="172"/>
    </row>
    <row r="40" spans="2:16" x14ac:dyDescent="0.25">
      <c r="C40" s="160" t="s">
        <v>60</v>
      </c>
      <c r="D40" s="136">
        <v>1299.3647768395656</v>
      </c>
      <c r="E40" s="157"/>
      <c r="F40" s="157"/>
      <c r="G40" s="157"/>
      <c r="H40" s="157"/>
      <c r="I40" s="157"/>
      <c r="J40" s="160" t="s">
        <v>60</v>
      </c>
      <c r="K40" s="138" t="s">
        <v>51</v>
      </c>
      <c r="L40" s="157"/>
      <c r="M40" s="157"/>
      <c r="N40" s="157"/>
      <c r="O40" s="157"/>
      <c r="P40" s="172"/>
    </row>
    <row r="41" spans="2:16" x14ac:dyDescent="0.25">
      <c r="C41" s="160" t="s">
        <v>61</v>
      </c>
      <c r="D41" s="137">
        <v>0</v>
      </c>
      <c r="E41" s="157"/>
      <c r="F41" s="157"/>
      <c r="G41" s="157"/>
      <c r="H41" s="157"/>
      <c r="I41" s="157"/>
      <c r="J41" s="160" t="s">
        <v>61</v>
      </c>
      <c r="K41" s="138" t="s">
        <v>51</v>
      </c>
      <c r="L41" s="157"/>
      <c r="M41" s="157"/>
      <c r="N41" s="157"/>
      <c r="O41" s="157"/>
      <c r="P41" s="172"/>
    </row>
    <row r="42" spans="2:16" ht="18" x14ac:dyDescent="0.25">
      <c r="C42" s="160" t="s">
        <v>106</v>
      </c>
      <c r="D42" s="138" t="s">
        <v>51</v>
      </c>
      <c r="E42" s="157"/>
      <c r="F42" s="157"/>
      <c r="G42" s="157"/>
      <c r="H42" s="157"/>
      <c r="I42" s="157"/>
      <c r="J42" s="160" t="s">
        <v>106</v>
      </c>
      <c r="K42" s="138" t="s">
        <v>51</v>
      </c>
      <c r="L42" s="157"/>
      <c r="M42" s="157"/>
      <c r="N42" s="157"/>
      <c r="O42" s="157"/>
      <c r="P42" s="172"/>
    </row>
    <row r="43" spans="2:16" ht="18" x14ac:dyDescent="0.25">
      <c r="C43" s="160" t="s">
        <v>107</v>
      </c>
      <c r="D43" s="138" t="s">
        <v>51</v>
      </c>
      <c r="E43" s="157"/>
      <c r="F43" s="157"/>
      <c r="G43" s="157"/>
      <c r="H43" s="157"/>
      <c r="I43" s="157"/>
      <c r="J43" s="160" t="s">
        <v>107</v>
      </c>
      <c r="K43" s="138" t="s">
        <v>51</v>
      </c>
      <c r="L43" s="157"/>
      <c r="M43" s="157"/>
      <c r="N43" s="157"/>
      <c r="O43" s="157"/>
      <c r="P43" s="172"/>
    </row>
    <row r="44" spans="2:16" x14ac:dyDescent="0.25">
      <c r="C44" s="158"/>
      <c r="D44" s="157"/>
      <c r="E44" s="157"/>
      <c r="F44" s="157"/>
      <c r="G44" s="157"/>
      <c r="H44" s="157"/>
      <c r="I44" s="157"/>
      <c r="J44" s="158"/>
      <c r="K44" s="157"/>
      <c r="L44" s="157"/>
      <c r="M44" s="157"/>
      <c r="N44" s="157"/>
      <c r="O44" s="157"/>
      <c r="P44" s="172"/>
    </row>
    <row r="45" spans="2:16" x14ac:dyDescent="0.25">
      <c r="C45" s="158"/>
      <c r="D45" s="157"/>
      <c r="E45" s="157"/>
      <c r="F45" s="157"/>
      <c r="G45" s="157"/>
      <c r="H45" s="157"/>
      <c r="I45" s="157"/>
      <c r="J45" s="158"/>
      <c r="K45" s="157"/>
      <c r="L45" s="157"/>
      <c r="M45" s="157"/>
      <c r="N45" s="157"/>
      <c r="O45" s="157"/>
      <c r="P45" s="172"/>
    </row>
    <row r="46" spans="2:16" x14ac:dyDescent="0.25">
      <c r="C46" s="158"/>
      <c r="D46" s="157"/>
      <c r="E46" s="157"/>
      <c r="F46" s="157"/>
      <c r="G46" s="157"/>
      <c r="H46" s="157"/>
      <c r="I46" s="157"/>
      <c r="J46" s="158"/>
      <c r="K46" s="157"/>
      <c r="L46" s="157"/>
      <c r="M46" s="157"/>
      <c r="N46" s="157"/>
      <c r="O46" s="157"/>
      <c r="P46" s="172"/>
    </row>
    <row r="47" spans="2:16" x14ac:dyDescent="0.25">
      <c r="C47" s="161" t="s">
        <v>62</v>
      </c>
      <c r="D47" s="154" t="s">
        <v>63</v>
      </c>
      <c r="E47" s="154" t="s">
        <v>64</v>
      </c>
      <c r="F47" s="155" t="s">
        <v>65</v>
      </c>
      <c r="G47" s="154" t="s">
        <v>66</v>
      </c>
      <c r="H47" s="154" t="s">
        <v>60</v>
      </c>
      <c r="I47" s="155" t="s">
        <v>47</v>
      </c>
      <c r="J47" s="161" t="s">
        <v>62</v>
      </c>
      <c r="K47" s="154" t="s">
        <v>63</v>
      </c>
      <c r="L47" s="154" t="s">
        <v>64</v>
      </c>
      <c r="M47" s="155" t="s">
        <v>65</v>
      </c>
      <c r="N47" s="154" t="s">
        <v>66</v>
      </c>
      <c r="O47" s="154" t="s">
        <v>60</v>
      </c>
      <c r="P47" s="173" t="s">
        <v>47</v>
      </c>
    </row>
    <row r="48" spans="2:16" x14ac:dyDescent="0.25">
      <c r="C48" s="162" t="s">
        <v>67</v>
      </c>
      <c r="D48" s="140">
        <v>74726.125</v>
      </c>
      <c r="E48" s="141"/>
      <c r="F48" s="142">
        <v>3</v>
      </c>
      <c r="G48" s="141"/>
      <c r="H48" s="141"/>
      <c r="I48" s="143"/>
      <c r="J48" s="162" t="s">
        <v>67</v>
      </c>
      <c r="K48" s="156">
        <v>6.3694318585924812</v>
      </c>
      <c r="L48" s="141"/>
      <c r="M48" s="142">
        <v>3</v>
      </c>
      <c r="N48" s="141"/>
      <c r="O48" s="141"/>
      <c r="P48" s="174"/>
    </row>
    <row r="49" spans="3:16" x14ac:dyDescent="0.25">
      <c r="C49" s="163" t="s">
        <v>53</v>
      </c>
      <c r="D49" s="144">
        <v>73646.083333333328</v>
      </c>
      <c r="E49" s="144">
        <v>73646.083333333328</v>
      </c>
      <c r="F49" s="145">
        <v>2</v>
      </c>
      <c r="G49" s="144">
        <v>36823.041666666664</v>
      </c>
      <c r="H49" s="146">
        <v>3198.1411338962603</v>
      </c>
      <c r="I49" s="147">
        <v>0</v>
      </c>
      <c r="J49" s="163" t="s">
        <v>53</v>
      </c>
      <c r="K49" s="117">
        <v>5.5022916912160849</v>
      </c>
      <c r="L49" s="117">
        <v>5.5022916912160866</v>
      </c>
      <c r="M49" s="145">
        <v>2</v>
      </c>
      <c r="N49" s="117">
        <v>2.7511458456080433</v>
      </c>
      <c r="O49" s="107" t="s">
        <v>51</v>
      </c>
      <c r="P49" s="175" t="s">
        <v>51</v>
      </c>
    </row>
    <row r="50" spans="3:16" x14ac:dyDescent="0.25">
      <c r="C50" s="164" t="s">
        <v>54</v>
      </c>
      <c r="D50" s="148">
        <v>1080.0416666666715</v>
      </c>
      <c r="E50" s="148">
        <v>1080.0416666666715</v>
      </c>
      <c r="F50" s="149">
        <v>1</v>
      </c>
      <c r="G50" s="148">
        <v>1080.0416666666715</v>
      </c>
      <c r="H50" s="111">
        <v>93.803377563329732</v>
      </c>
      <c r="I50" s="150">
        <v>1.4577075599766023E-8</v>
      </c>
      <c r="J50" s="164" t="s">
        <v>54</v>
      </c>
      <c r="K50" s="112">
        <v>0.86714016737639632</v>
      </c>
      <c r="L50" s="112">
        <v>0.86714016737639632</v>
      </c>
      <c r="M50" s="149">
        <v>1</v>
      </c>
      <c r="N50" s="112">
        <v>0.86714016737639632</v>
      </c>
      <c r="O50" s="126" t="s">
        <v>51</v>
      </c>
      <c r="P50" s="176" t="s">
        <v>51</v>
      </c>
    </row>
    <row r="51" spans="3:16" x14ac:dyDescent="0.25">
      <c r="C51" s="165" t="s">
        <v>68</v>
      </c>
      <c r="D51" s="116">
        <v>77.583333333328483</v>
      </c>
      <c r="E51" s="107"/>
      <c r="F51" s="145">
        <v>2</v>
      </c>
      <c r="G51" s="107"/>
      <c r="H51" s="107"/>
      <c r="I51" s="151"/>
      <c r="J51" s="165" t="s">
        <v>68</v>
      </c>
      <c r="K51" s="116">
        <v>12.413481682645621</v>
      </c>
      <c r="L51" s="107"/>
      <c r="M51" s="145">
        <v>2</v>
      </c>
      <c r="N51" s="107"/>
      <c r="O51" s="107"/>
      <c r="P51" s="175"/>
    </row>
    <row r="52" spans="3:16" x14ac:dyDescent="0.25">
      <c r="C52" s="164" t="s">
        <v>56</v>
      </c>
      <c r="D52" s="111">
        <v>77.583333333328483</v>
      </c>
      <c r="E52" s="111">
        <v>77.583333333328483</v>
      </c>
      <c r="F52" s="149">
        <v>2</v>
      </c>
      <c r="G52" s="111">
        <v>38.791666666664241</v>
      </c>
      <c r="H52" s="112">
        <v>3.3691194209889326</v>
      </c>
      <c r="I52" s="152">
        <v>5.7165438865345454E-2</v>
      </c>
      <c r="J52" s="164" t="s">
        <v>56</v>
      </c>
      <c r="K52" s="111">
        <v>12.413481682645621</v>
      </c>
      <c r="L52" s="111">
        <v>12.413481682645621</v>
      </c>
      <c r="M52" s="149">
        <v>2</v>
      </c>
      <c r="N52" s="112">
        <v>6.2067408413228105</v>
      </c>
      <c r="O52" s="126" t="s">
        <v>51</v>
      </c>
      <c r="P52" s="176" t="s">
        <v>51</v>
      </c>
    </row>
    <row r="53" spans="3:16" x14ac:dyDescent="0.25">
      <c r="C53" s="165" t="s">
        <v>69</v>
      </c>
      <c r="D53" s="144">
        <v>74803.708333333328</v>
      </c>
      <c r="E53" s="144">
        <v>74803.708333333328</v>
      </c>
      <c r="F53" s="145">
        <v>5</v>
      </c>
      <c r="G53" s="144">
        <v>14960.741666666665</v>
      </c>
      <c r="H53" s="107"/>
      <c r="I53" s="151"/>
      <c r="J53" s="165" t="s">
        <v>69</v>
      </c>
      <c r="K53" s="116">
        <v>18.782913541238102</v>
      </c>
      <c r="L53" s="116">
        <v>18.782913541238102</v>
      </c>
      <c r="M53" s="145">
        <v>5</v>
      </c>
      <c r="N53" s="117">
        <v>3.7565827082476204</v>
      </c>
      <c r="O53" s="107"/>
      <c r="P53" s="175"/>
    </row>
    <row r="54" spans="3:16" x14ac:dyDescent="0.25">
      <c r="C54" s="166" t="s">
        <v>70</v>
      </c>
      <c r="D54" s="111">
        <v>207.25</v>
      </c>
      <c r="E54" s="111">
        <v>207.25</v>
      </c>
      <c r="F54" s="149">
        <v>18</v>
      </c>
      <c r="G54" s="111">
        <v>11.513888888888889</v>
      </c>
      <c r="H54" s="126"/>
      <c r="I54" s="153"/>
      <c r="J54" s="166" t="s">
        <v>70</v>
      </c>
      <c r="K54" s="112">
        <v>6.4341467582088775E-30</v>
      </c>
      <c r="L54" s="112">
        <v>6.4341467582088775E-30</v>
      </c>
      <c r="M54" s="149">
        <v>0</v>
      </c>
      <c r="N54" s="126" t="s">
        <v>51</v>
      </c>
      <c r="O54" s="126"/>
      <c r="P54" s="176"/>
    </row>
    <row r="55" spans="3:16" x14ac:dyDescent="0.25">
      <c r="C55" s="167" t="s">
        <v>71</v>
      </c>
      <c r="D55" s="116">
        <v>207.25</v>
      </c>
      <c r="E55" s="116">
        <v>207.25</v>
      </c>
      <c r="F55" s="145">
        <v>18</v>
      </c>
      <c r="G55" s="116">
        <v>11.513888888888889</v>
      </c>
      <c r="H55" s="107"/>
      <c r="I55" s="151"/>
      <c r="J55" s="167" t="s">
        <v>71</v>
      </c>
      <c r="K55" s="107" t="s">
        <v>51</v>
      </c>
      <c r="L55" s="107" t="s">
        <v>51</v>
      </c>
      <c r="M55" s="145">
        <v>0</v>
      </c>
      <c r="N55" s="107" t="s">
        <v>51</v>
      </c>
      <c r="O55" s="107"/>
      <c r="P55" s="175"/>
    </row>
    <row r="56" spans="3:16" x14ac:dyDescent="0.25">
      <c r="C56" s="166" t="s">
        <v>72</v>
      </c>
      <c r="D56" s="127">
        <v>0</v>
      </c>
      <c r="E56" s="127">
        <v>0</v>
      </c>
      <c r="F56" s="149">
        <v>0</v>
      </c>
      <c r="G56" s="126" t="s">
        <v>51</v>
      </c>
      <c r="H56" s="126"/>
      <c r="I56" s="153"/>
      <c r="J56" s="166" t="s">
        <v>72</v>
      </c>
      <c r="K56" s="126" t="s">
        <v>51</v>
      </c>
      <c r="L56" s="126" t="s">
        <v>51</v>
      </c>
      <c r="M56" s="149">
        <v>0</v>
      </c>
      <c r="N56" s="126" t="s">
        <v>51</v>
      </c>
      <c r="O56" s="126"/>
      <c r="P56" s="176"/>
    </row>
    <row r="57" spans="3:16" x14ac:dyDescent="0.25">
      <c r="C57" s="177" t="s">
        <v>73</v>
      </c>
      <c r="D57" s="178">
        <v>75010.958333333328</v>
      </c>
      <c r="E57" s="179"/>
      <c r="F57" s="180">
        <v>23</v>
      </c>
      <c r="G57" s="179"/>
      <c r="H57" s="179"/>
      <c r="I57" s="182"/>
      <c r="J57" s="177" t="s">
        <v>73</v>
      </c>
      <c r="K57" s="183">
        <v>18.782913541238102</v>
      </c>
      <c r="L57" s="179"/>
      <c r="M57" s="180">
        <v>5</v>
      </c>
      <c r="N57" s="179"/>
      <c r="O57" s="179"/>
      <c r="P57" s="181"/>
    </row>
    <row r="58" spans="3:16" x14ac:dyDescent="0.25">
      <c r="C58" s="92"/>
      <c r="D58" s="92"/>
      <c r="E58" s="92"/>
      <c r="F58" s="92"/>
      <c r="G58" s="92"/>
      <c r="H58" s="92"/>
      <c r="I58" s="92"/>
      <c r="J58" s="92"/>
      <c r="K58" s="92"/>
      <c r="L58" s="92"/>
      <c r="M58" s="92"/>
      <c r="N58" s="92"/>
      <c r="O58" s="92"/>
      <c r="P58" s="92"/>
    </row>
    <row r="59" spans="3:16" x14ac:dyDescent="0.25">
      <c r="C59" s="92"/>
      <c r="D59" s="92"/>
      <c r="E59" s="92"/>
      <c r="F59" s="92"/>
      <c r="G59" s="92"/>
      <c r="H59" s="92"/>
      <c r="I59" s="92"/>
      <c r="J59" s="92"/>
      <c r="K59" s="92"/>
      <c r="L59" s="92"/>
      <c r="M59" s="92"/>
      <c r="N59" s="92"/>
      <c r="O59" s="92"/>
      <c r="P59" s="92"/>
    </row>
    <row r="60" spans="3:16" ht="15.75" x14ac:dyDescent="0.25">
      <c r="C60" s="55" t="s">
        <v>74</v>
      </c>
      <c r="D60" s="188"/>
      <c r="E60" s="188"/>
      <c r="F60" s="188"/>
      <c r="G60" s="188"/>
      <c r="H60" s="188"/>
      <c r="I60" s="188"/>
      <c r="J60" s="188"/>
      <c r="K60" s="188"/>
      <c r="L60" s="188"/>
      <c r="M60" s="188"/>
      <c r="N60" s="188"/>
      <c r="O60" s="188"/>
      <c r="P60" s="189"/>
    </row>
    <row r="61" spans="3:16" x14ac:dyDescent="0.25">
      <c r="C61" s="158"/>
      <c r="D61" s="157"/>
      <c r="E61" s="157"/>
      <c r="F61" s="157"/>
      <c r="G61" s="157"/>
      <c r="H61" s="157"/>
      <c r="I61" s="157"/>
      <c r="J61" s="157"/>
      <c r="K61" s="157"/>
      <c r="L61" s="157"/>
      <c r="M61" s="157"/>
      <c r="N61" s="157"/>
      <c r="O61" s="157"/>
      <c r="P61" s="172"/>
    </row>
    <row r="62" spans="3:16" ht="18.75" x14ac:dyDescent="0.3">
      <c r="C62" s="190" t="s">
        <v>75</v>
      </c>
      <c r="D62" s="191"/>
      <c r="E62" s="191"/>
      <c r="F62" s="191"/>
      <c r="G62" s="191"/>
      <c r="H62" s="191"/>
      <c r="I62" s="191"/>
      <c r="J62" s="191"/>
      <c r="K62" s="191"/>
      <c r="L62" s="191"/>
      <c r="M62" s="191"/>
      <c r="N62" s="191"/>
      <c r="O62" s="191"/>
      <c r="P62" s="192"/>
    </row>
    <row r="63" spans="3:16" x14ac:dyDescent="0.25">
      <c r="C63" s="193" t="s">
        <v>76</v>
      </c>
      <c r="D63" s="194"/>
      <c r="E63" s="194"/>
      <c r="F63" s="194"/>
      <c r="G63" s="194"/>
      <c r="H63" s="194"/>
      <c r="I63" s="194"/>
      <c r="J63" s="194"/>
      <c r="K63" s="194"/>
      <c r="L63" s="194"/>
      <c r="M63" s="194"/>
      <c r="N63" s="194"/>
      <c r="O63" s="194"/>
      <c r="P63" s="195"/>
    </row>
    <row r="64" spans="3:16" x14ac:dyDescent="0.25">
      <c r="C64" s="196" t="s">
        <v>77</v>
      </c>
      <c r="D64" s="197"/>
      <c r="E64" s="197"/>
      <c r="F64" s="197"/>
      <c r="G64" s="197"/>
      <c r="H64" s="197"/>
      <c r="I64" s="197"/>
      <c r="J64" s="197"/>
      <c r="K64" s="197"/>
      <c r="L64" s="197"/>
      <c r="M64" s="197"/>
      <c r="N64" s="197"/>
      <c r="O64" s="197"/>
      <c r="P64" s="198"/>
    </row>
    <row r="65" spans="3:16" x14ac:dyDescent="0.25">
      <c r="C65" s="196" t="s">
        <v>78</v>
      </c>
      <c r="D65" s="197"/>
      <c r="E65" s="197"/>
      <c r="F65" s="197"/>
      <c r="G65" s="197"/>
      <c r="H65" s="197"/>
      <c r="I65" s="197"/>
      <c r="J65" s="197"/>
      <c r="K65" s="197"/>
      <c r="L65" s="197"/>
      <c r="M65" s="197"/>
      <c r="N65" s="197"/>
      <c r="O65" s="197"/>
      <c r="P65" s="198"/>
    </row>
    <row r="66" spans="3:16" x14ac:dyDescent="0.25">
      <c r="C66" s="196" t="s">
        <v>79</v>
      </c>
      <c r="D66" s="197"/>
      <c r="E66" s="197"/>
      <c r="F66" s="197"/>
      <c r="G66" s="197"/>
      <c r="H66" s="197"/>
      <c r="I66" s="197"/>
      <c r="J66" s="197"/>
      <c r="K66" s="197"/>
      <c r="L66" s="197"/>
      <c r="M66" s="197"/>
      <c r="N66" s="197"/>
      <c r="O66" s="197"/>
      <c r="P66" s="198"/>
    </row>
    <row r="67" spans="3:16" x14ac:dyDescent="0.25">
      <c r="C67" s="199"/>
      <c r="D67" s="200"/>
      <c r="E67" s="200"/>
      <c r="F67" s="200"/>
      <c r="G67" s="200"/>
      <c r="H67" s="200"/>
      <c r="I67" s="200"/>
      <c r="J67" s="200"/>
      <c r="K67" s="200"/>
      <c r="L67" s="200"/>
      <c r="M67" s="200"/>
      <c r="N67" s="200"/>
      <c r="O67" s="200"/>
      <c r="P67" s="201"/>
    </row>
    <row r="68" spans="3:16" ht="18.75" x14ac:dyDescent="0.3">
      <c r="C68" s="190" t="s">
        <v>80</v>
      </c>
      <c r="D68" s="191"/>
      <c r="E68" s="191"/>
      <c r="F68" s="191"/>
      <c r="G68" s="191"/>
      <c r="H68" s="191"/>
      <c r="I68" s="191"/>
      <c r="J68" s="191"/>
      <c r="K68" s="191"/>
      <c r="L68" s="191"/>
      <c r="M68" s="191"/>
      <c r="N68" s="191"/>
      <c r="O68" s="191"/>
      <c r="P68" s="192"/>
    </row>
    <row r="69" spans="3:16" x14ac:dyDescent="0.25">
      <c r="C69" s="202" t="s">
        <v>81</v>
      </c>
      <c r="D69" s="203"/>
      <c r="E69" s="203"/>
      <c r="F69" s="203"/>
      <c r="G69" s="203"/>
      <c r="H69" s="203"/>
      <c r="I69" s="203"/>
      <c r="J69" s="203"/>
      <c r="K69" s="203"/>
      <c r="L69" s="203"/>
      <c r="M69" s="203"/>
      <c r="N69" s="203"/>
      <c r="O69" s="203"/>
      <c r="P69" s="204"/>
    </row>
    <row r="70" spans="3:16" x14ac:dyDescent="0.25">
      <c r="C70" s="199"/>
      <c r="D70" s="200"/>
      <c r="E70" s="200"/>
      <c r="F70" s="200"/>
      <c r="G70" s="200"/>
      <c r="H70" s="200"/>
      <c r="I70" s="200"/>
      <c r="J70" s="200"/>
      <c r="K70" s="200"/>
      <c r="L70" s="200"/>
      <c r="M70" s="200"/>
      <c r="N70" s="200"/>
      <c r="O70" s="200"/>
      <c r="P70" s="201"/>
    </row>
    <row r="71" spans="3:16" ht="18.75" x14ac:dyDescent="0.3">
      <c r="C71" s="190" t="s">
        <v>82</v>
      </c>
      <c r="D71" s="191"/>
      <c r="E71" s="191"/>
      <c r="F71" s="191"/>
      <c r="G71" s="191"/>
      <c r="H71" s="191"/>
      <c r="I71" s="191"/>
      <c r="J71" s="191"/>
      <c r="K71" s="191"/>
      <c r="L71" s="191"/>
      <c r="M71" s="191"/>
      <c r="N71" s="191"/>
      <c r="O71" s="191"/>
      <c r="P71" s="192"/>
    </row>
    <row r="72" spans="3:16" x14ac:dyDescent="0.25">
      <c r="C72" s="205" t="s">
        <v>83</v>
      </c>
      <c r="D72" s="206"/>
      <c r="E72" s="206"/>
      <c r="F72" s="206"/>
      <c r="G72" s="206"/>
      <c r="H72" s="206"/>
      <c r="I72" s="206"/>
      <c r="J72" s="206"/>
      <c r="K72" s="206"/>
      <c r="L72" s="206"/>
      <c r="M72" s="206"/>
      <c r="N72" s="206"/>
      <c r="O72" s="206"/>
      <c r="P72" s="207"/>
    </row>
    <row r="73" spans="3:16" x14ac:dyDescent="0.25">
      <c r="C73" s="208" t="s">
        <v>84</v>
      </c>
      <c r="D73" s="209"/>
      <c r="E73" s="209"/>
      <c r="F73" s="209"/>
      <c r="G73" s="209"/>
      <c r="H73" s="209"/>
      <c r="I73" s="209"/>
      <c r="J73" s="209"/>
      <c r="K73" s="209"/>
      <c r="L73" s="209"/>
      <c r="M73" s="209"/>
      <c r="N73" s="209"/>
      <c r="O73" s="209"/>
      <c r="P73" s="210"/>
    </row>
    <row r="74" spans="3:16" x14ac:dyDescent="0.25">
      <c r="C74" s="208"/>
      <c r="D74" s="209"/>
      <c r="E74" s="209"/>
      <c r="F74" s="209"/>
      <c r="G74" s="209"/>
      <c r="H74" s="209"/>
      <c r="I74" s="209"/>
      <c r="J74" s="209"/>
      <c r="K74" s="209"/>
      <c r="L74" s="209"/>
      <c r="M74" s="209"/>
      <c r="N74" s="209"/>
      <c r="O74" s="209"/>
      <c r="P74" s="210"/>
    </row>
    <row r="75" spans="3:16" x14ac:dyDescent="0.25">
      <c r="C75" s="208"/>
      <c r="D75" s="209"/>
      <c r="E75" s="209"/>
      <c r="F75" s="209"/>
      <c r="G75" s="209"/>
      <c r="H75" s="209"/>
      <c r="I75" s="209"/>
      <c r="J75" s="209"/>
      <c r="K75" s="209"/>
      <c r="L75" s="209"/>
      <c r="M75" s="209"/>
      <c r="N75" s="209"/>
      <c r="O75" s="209"/>
      <c r="P75" s="210"/>
    </row>
    <row r="76" spans="3:16" x14ac:dyDescent="0.25">
      <c r="C76" s="199"/>
      <c r="D76" s="200"/>
      <c r="E76" s="200"/>
      <c r="F76" s="200"/>
      <c r="G76" s="200"/>
      <c r="H76" s="200"/>
      <c r="I76" s="200"/>
      <c r="J76" s="200"/>
      <c r="K76" s="200"/>
      <c r="L76" s="200"/>
      <c r="M76" s="200"/>
      <c r="N76" s="200"/>
      <c r="O76" s="200"/>
      <c r="P76" s="201"/>
    </row>
    <row r="77" spans="3:16" ht="18.75" x14ac:dyDescent="0.3">
      <c r="C77" s="190" t="s">
        <v>85</v>
      </c>
      <c r="D77" s="191"/>
      <c r="E77" s="191"/>
      <c r="F77" s="191"/>
      <c r="G77" s="191"/>
      <c r="H77" s="191"/>
      <c r="I77" s="191"/>
      <c r="J77" s="191"/>
      <c r="K77" s="191"/>
      <c r="L77" s="191"/>
      <c r="M77" s="191"/>
      <c r="N77" s="191"/>
      <c r="O77" s="191"/>
      <c r="P77" s="192"/>
    </row>
    <row r="78" spans="3:16" x14ac:dyDescent="0.25">
      <c r="C78" s="202" t="s">
        <v>86</v>
      </c>
      <c r="D78" s="203"/>
      <c r="E78" s="203"/>
      <c r="F78" s="203"/>
      <c r="G78" s="203"/>
      <c r="H78" s="203"/>
      <c r="I78" s="203"/>
      <c r="J78" s="203"/>
      <c r="K78" s="203"/>
      <c r="L78" s="203"/>
      <c r="M78" s="203"/>
      <c r="N78" s="203"/>
      <c r="O78" s="203"/>
      <c r="P78" s="204"/>
    </row>
    <row r="79" spans="3:16" x14ac:dyDescent="0.25">
      <c r="C79" s="208" t="s">
        <v>87</v>
      </c>
      <c r="D79" s="209"/>
      <c r="E79" s="209"/>
      <c r="F79" s="209"/>
      <c r="G79" s="209"/>
      <c r="H79" s="209"/>
      <c r="I79" s="209"/>
      <c r="J79" s="209"/>
      <c r="K79" s="209"/>
      <c r="L79" s="209"/>
      <c r="M79" s="209"/>
      <c r="N79" s="209"/>
      <c r="O79" s="209"/>
      <c r="P79" s="210"/>
    </row>
    <row r="80" spans="3:16" x14ac:dyDescent="0.25">
      <c r="C80" s="211"/>
      <c r="D80" s="49"/>
      <c r="E80" s="49"/>
      <c r="F80" s="49"/>
      <c r="G80" s="49"/>
      <c r="H80" s="49"/>
      <c r="I80" s="49"/>
      <c r="J80" s="49"/>
      <c r="K80" s="49"/>
      <c r="L80" s="49"/>
      <c r="M80" s="49"/>
      <c r="N80" s="49"/>
      <c r="O80" s="49"/>
      <c r="P80" s="212"/>
    </row>
    <row r="111" spans="2:3" hidden="1" x14ac:dyDescent="0.25">
      <c r="B111" s="45" t="s">
        <v>88</v>
      </c>
    </row>
    <row r="112" spans="2:3" hidden="1" x14ac:dyDescent="0.25">
      <c r="B112" s="45" t="s">
        <v>17</v>
      </c>
      <c r="C112" s="46" t="s">
        <v>23</v>
      </c>
    </row>
    <row r="113" spans="2:9" hidden="1" x14ac:dyDescent="0.25">
      <c r="C113" s="46" t="s">
        <v>22</v>
      </c>
    </row>
    <row r="114" spans="2:9" hidden="1" x14ac:dyDescent="0.25">
      <c r="C114" s="46" t="s">
        <v>20</v>
      </c>
    </row>
    <row r="115" spans="2:9" hidden="1" x14ac:dyDescent="0.25"/>
    <row r="116" spans="2:9" hidden="1" x14ac:dyDescent="0.25"/>
    <row r="117" spans="2:9" hidden="1" x14ac:dyDescent="0.25"/>
    <row r="118" spans="2:9" hidden="1" x14ac:dyDescent="0.25"/>
    <row r="119" spans="2:9" hidden="1" x14ac:dyDescent="0.25"/>
    <row r="120" spans="2:9" hidden="1" x14ac:dyDescent="0.25">
      <c r="B120" s="45" t="s">
        <v>32</v>
      </c>
    </row>
    <row r="121" spans="2:9" hidden="1" x14ac:dyDescent="0.25">
      <c r="B121" s="45" t="s">
        <v>89</v>
      </c>
      <c r="C121" s="45" t="s">
        <v>90</v>
      </c>
      <c r="D121" s="45" t="s">
        <v>33</v>
      </c>
      <c r="E121" s="45" t="s">
        <v>91</v>
      </c>
      <c r="F121" s="45" t="s">
        <v>92</v>
      </c>
      <c r="G121" s="45" t="s">
        <v>93</v>
      </c>
    </row>
    <row r="122" spans="2:9" hidden="1" x14ac:dyDescent="0.25">
      <c r="B122" s="45" t="s">
        <v>94</v>
      </c>
      <c r="C122" s="45">
        <v>0</v>
      </c>
      <c r="D122" s="46" t="s">
        <v>10</v>
      </c>
      <c r="E122" s="45" t="s">
        <v>50</v>
      </c>
      <c r="G122" s="45">
        <v>1</v>
      </c>
      <c r="H122" s="45">
        <v>69.041666666666686</v>
      </c>
      <c r="I122" s="45">
        <v>2.8954107305669998</v>
      </c>
    </row>
    <row r="123" spans="2:9" hidden="1" x14ac:dyDescent="0.25">
      <c r="B123" s="45" t="s">
        <v>95</v>
      </c>
      <c r="C123" s="45">
        <v>1</v>
      </c>
      <c r="D123" s="46" t="s">
        <v>17</v>
      </c>
      <c r="E123" s="45" t="s">
        <v>6</v>
      </c>
    </row>
    <row r="124" spans="2:9" hidden="1" x14ac:dyDescent="0.25">
      <c r="C124" s="45">
        <v>2</v>
      </c>
      <c r="E124" s="46" t="s">
        <v>23</v>
      </c>
      <c r="F124" s="45">
        <v>1</v>
      </c>
      <c r="G124" s="45">
        <f>IF(F10=F124,1,0)</f>
        <v>0</v>
      </c>
      <c r="H124" s="45">
        <f>IF(I28,-62.4166666666667,0)</f>
        <v>-62.4166666666667</v>
      </c>
      <c r="I124" s="45">
        <f>IF(P28,-1.33657372695419,0)</f>
        <v>-1.33657372695419</v>
      </c>
    </row>
    <row r="125" spans="2:9" hidden="1" x14ac:dyDescent="0.25">
      <c r="C125" s="45">
        <v>3</v>
      </c>
      <c r="E125" s="46" t="s">
        <v>22</v>
      </c>
      <c r="F125" s="45">
        <v>2</v>
      </c>
      <c r="G125" s="45">
        <f>IF(F10=F125,1,0)</f>
        <v>0</v>
      </c>
      <c r="H125" s="45">
        <f>IF(I28,72.2083333333333,0)</f>
        <v>72.2083333333333</v>
      </c>
      <c r="I125" s="45">
        <f>IF(P28,0.857366019165566,0)</f>
        <v>0.85736601916556598</v>
      </c>
    </row>
    <row r="126" spans="2:9" hidden="1" x14ac:dyDescent="0.25">
      <c r="C126" s="45">
        <v>-1</v>
      </c>
      <c r="E126" s="46" t="s">
        <v>20</v>
      </c>
      <c r="F126" s="45">
        <v>3</v>
      </c>
      <c r="G126" s="45">
        <f>IF(F10=F126,1,0)</f>
        <v>1</v>
      </c>
      <c r="H126" s="45">
        <f>IF(I28,-9.79166666666664,0)</f>
        <v>-9.7916666666666394</v>
      </c>
      <c r="I126" s="45">
        <f>IF(P28,0.479207707788622,0)</f>
        <v>0.47920770778862198</v>
      </c>
    </row>
    <row r="127" spans="2:9" hidden="1" x14ac:dyDescent="0.25">
      <c r="B127" s="45" t="s">
        <v>96</v>
      </c>
      <c r="C127" s="45">
        <v>4</v>
      </c>
      <c r="D127" s="46" t="s">
        <v>18</v>
      </c>
      <c r="E127" s="45" t="s">
        <v>7</v>
      </c>
      <c r="F127" s="45">
        <f>F11</f>
        <v>150</v>
      </c>
      <c r="G127" s="45">
        <f>(F127-150)/50</f>
        <v>0</v>
      </c>
      <c r="H127" s="45">
        <f>IF(I31,6.70833333333333,0)</f>
        <v>6.7083333333333304</v>
      </c>
      <c r="I127" s="45">
        <f>IF(P31,0.380162282754878,0)</f>
        <v>0.38016228275487801</v>
      </c>
    </row>
    <row r="128" spans="2:9" hidden="1" x14ac:dyDescent="0.25">
      <c r="B128" s="45" t="s">
        <v>97</v>
      </c>
      <c r="C128" s="45">
        <v>5</v>
      </c>
      <c r="D128" s="46" t="s">
        <v>55</v>
      </c>
      <c r="E128" s="45" t="s">
        <v>56</v>
      </c>
    </row>
    <row r="129" spans="3:9" hidden="1" x14ac:dyDescent="0.25">
      <c r="C129" s="45">
        <v>6</v>
      </c>
      <c r="E129" s="46" t="s">
        <v>98</v>
      </c>
      <c r="G129" s="45">
        <f>G124*G127</f>
        <v>0</v>
      </c>
      <c r="H129" s="45">
        <f>IF(I32,-2.33333333333333,0)</f>
        <v>-2.3333333333333299</v>
      </c>
      <c r="I129" s="45">
        <f>IF(P32,0.221247613101597,0)</f>
        <v>0.22124761310159699</v>
      </c>
    </row>
    <row r="130" spans="3:9" hidden="1" x14ac:dyDescent="0.25">
      <c r="C130" s="45">
        <v>7</v>
      </c>
      <c r="E130" s="46" t="s">
        <v>99</v>
      </c>
      <c r="G130" s="45">
        <f>G125*G127</f>
        <v>0</v>
      </c>
      <c r="H130" s="45">
        <f>IF(I32,2.04166666666668,0)</f>
        <v>2.0416666666666798</v>
      </c>
      <c r="I130" s="45">
        <f>IF(P32,1.64056365940881,0)</f>
        <v>1.64056365940881</v>
      </c>
    </row>
    <row r="131" spans="3:9" hidden="1" x14ac:dyDescent="0.25">
      <c r="C131" s="45">
        <v>-1</v>
      </c>
      <c r="E131" s="46" t="s">
        <v>100</v>
      </c>
      <c r="G131" s="45">
        <f>G126*G127</f>
        <v>0</v>
      </c>
      <c r="H131" s="45">
        <f>IF(I32,0.291666666666653,0)</f>
        <v>0.29166666666665297</v>
      </c>
      <c r="I131" s="45">
        <f>IF(P32,-1.86181127251041,0)</f>
        <v>-1.8618112725104099</v>
      </c>
    </row>
    <row r="132" spans="3:9" hidden="1" x14ac:dyDescent="0.25">
      <c r="H132" s="45">
        <f>SUMPRODUCT(G122:G131,H122:H131)</f>
        <v>59.250000000000043</v>
      </c>
      <c r="I132" s="45">
        <f>SUMPRODUCT(G122:G131,I122:I131)</f>
        <v>3.3746184383556219</v>
      </c>
    </row>
    <row r="133" spans="3:9" hidden="1" x14ac:dyDescent="0.25">
      <c r="H133" s="45">
        <v>1</v>
      </c>
      <c r="I133" s="45">
        <v>1</v>
      </c>
    </row>
    <row r="134" spans="3:9" hidden="1" x14ac:dyDescent="0.25"/>
  </sheetData>
  <sheetProtection sheet="1" formatCells="0" formatColumns="0" formatRows="0" insertHyperlinks="0"/>
  <mergeCells count="25">
    <mergeCell ref="C65:P65"/>
    <mergeCell ref="C66:P66"/>
    <mergeCell ref="C69:P69"/>
    <mergeCell ref="C73:P75"/>
    <mergeCell ref="C78:P78"/>
    <mergeCell ref="C79:P79"/>
    <mergeCell ref="P29:P30"/>
    <mergeCell ref="P33:P34"/>
    <mergeCell ref="C23:P23"/>
    <mergeCell ref="C60:P60"/>
    <mergeCell ref="C63:P63"/>
    <mergeCell ref="C64:P64"/>
    <mergeCell ref="H7:I7"/>
    <mergeCell ref="H8:I8"/>
    <mergeCell ref="B29:B30"/>
    <mergeCell ref="B33:B34"/>
    <mergeCell ref="I29:I30"/>
    <mergeCell ref="I33:I34"/>
    <mergeCell ref="C21:H21"/>
    <mergeCell ref="B7:F7"/>
    <mergeCell ref="B8:B9"/>
    <mergeCell ref="C8:C9"/>
    <mergeCell ref="D8:E8"/>
    <mergeCell ref="F8:F9"/>
    <mergeCell ref="D10:E10"/>
  </mergeCells>
  <conditionalFormatting sqref="F11">
    <cfRule type="cellIs" dxfId="0" priority="1" stopIfTrue="1" operator="notBetween">
      <formula>$D$11</formula>
      <formula>$E$11</formula>
    </cfRule>
  </conditionalFormatting>
  <hyperlinks>
    <hyperlink ref="C21:H21" location="$C$60:$P$80" display="$C$60:$P$80"/>
    <hyperlink ref="H8" location="$C$23:$P$57" display="$C$23:$P$57"/>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Drop Down 1">
              <controlPr defaultSize="0" autoFill="0" autoPict="0">
                <anchor moveWithCells="1">
                  <from>
                    <xdr:col>5</xdr:col>
                    <xdr:colOff>0</xdr:colOff>
                    <xdr:row>9</xdr:row>
                    <xdr:rowOff>0</xdr:rowOff>
                  </from>
                  <to>
                    <xdr:col>6</xdr:col>
                    <xdr:colOff>0</xdr:colOff>
                    <xdr:row>10</xdr:row>
                    <xdr:rowOff>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8</xdr:col>
                    <xdr:colOff>257175</xdr:colOff>
                    <xdr:row>27</xdr:row>
                    <xdr:rowOff>0</xdr:rowOff>
                  </from>
                  <to>
                    <xdr:col>8</xdr:col>
                    <xdr:colOff>552450</xdr:colOff>
                    <xdr:row>28</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8</xdr:col>
                    <xdr:colOff>257175</xdr:colOff>
                    <xdr:row>30</xdr:row>
                    <xdr:rowOff>0</xdr:rowOff>
                  </from>
                  <to>
                    <xdr:col>8</xdr:col>
                    <xdr:colOff>552450</xdr:colOff>
                    <xdr:row>31</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8</xdr:col>
                    <xdr:colOff>257175</xdr:colOff>
                    <xdr:row>31</xdr:row>
                    <xdr:rowOff>0</xdr:rowOff>
                  </from>
                  <to>
                    <xdr:col>8</xdr:col>
                    <xdr:colOff>552450</xdr:colOff>
                    <xdr:row>32</xdr:row>
                    <xdr:rowOff>19050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15</xdr:col>
                    <xdr:colOff>247650</xdr:colOff>
                    <xdr:row>27</xdr:row>
                    <xdr:rowOff>0</xdr:rowOff>
                  </from>
                  <to>
                    <xdr:col>15</xdr:col>
                    <xdr:colOff>542925</xdr:colOff>
                    <xdr:row>28</xdr:row>
                    <xdr:rowOff>19050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15</xdr:col>
                    <xdr:colOff>247650</xdr:colOff>
                    <xdr:row>30</xdr:row>
                    <xdr:rowOff>0</xdr:rowOff>
                  </from>
                  <to>
                    <xdr:col>15</xdr:col>
                    <xdr:colOff>542925</xdr:colOff>
                    <xdr:row>31</xdr:row>
                    <xdr:rowOff>19050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15</xdr:col>
                    <xdr:colOff>247650</xdr:colOff>
                    <xdr:row>31</xdr:row>
                    <xdr:rowOff>0</xdr:rowOff>
                  </from>
                  <to>
                    <xdr:col>15</xdr:col>
                    <xdr:colOff>542925</xdr:colOff>
                    <xdr:row>32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vt:i4>
      </vt:variant>
    </vt:vector>
  </HeadingPairs>
  <TitlesOfParts>
    <vt:vector size="25" baseType="lpstr">
      <vt:lpstr>DOE Design</vt:lpstr>
      <vt:lpstr>Regression</vt:lpstr>
      <vt:lpstr>'DOE Design'!qxlDOEBlockingCol</vt:lpstr>
      <vt:lpstr>'DOE Design'!qxlDOEDesignPointTypeCol</vt:lpstr>
      <vt:lpstr>'DOE Design'!qxlDOEDesignRepCol</vt:lpstr>
      <vt:lpstr>'DOE Design'!qxlDOEEntireDesign</vt:lpstr>
      <vt:lpstr>'DOE Design'!qxlDOEFactors</vt:lpstr>
      <vt:lpstr>'DOE Design'!qxlDOEFactorsRefLeves</vt:lpstr>
      <vt:lpstr>'DOE Design'!qxlDOEMetadataRange</vt:lpstr>
      <vt:lpstr>'DOE Design'!qxlDOEOutputs_1</vt:lpstr>
      <vt:lpstr>'DOE Design'!qxlDOERunCol</vt:lpstr>
      <vt:lpstr>Regression!regCoeffs_0_0</vt:lpstr>
      <vt:lpstr>Regression!regCoeffs_0_1</vt:lpstr>
      <vt:lpstr>Regression!regDesignSheetLink</vt:lpstr>
      <vt:lpstr>Regression!regFArea</vt:lpstr>
      <vt:lpstr>Regression!regHCoeffs_0_0</vt:lpstr>
      <vt:lpstr>Regression!regHCoeffs_0_1</vt:lpstr>
      <vt:lpstr>Regression!regHiddenLevelsForF_0</vt:lpstr>
      <vt:lpstr>Regression!regHiddenNames</vt:lpstr>
      <vt:lpstr>Regression!regIsActive_0_0</vt:lpstr>
      <vt:lpstr>Regression!regIsActive_0_1</vt:lpstr>
      <vt:lpstr>Regression!regModelValid</vt:lpstr>
      <vt:lpstr>Regression!regPrediction_0</vt:lpstr>
      <vt:lpstr>Regression!regStdErr_0_0</vt:lpstr>
      <vt:lpstr>Regression!regStdErr_0_1</vt:lpstr>
    </vt:vector>
  </TitlesOfParts>
  <Company>SigmaZone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dc:creator>
  <cp:lastModifiedBy>Philip</cp:lastModifiedBy>
  <dcterms:created xsi:type="dcterms:W3CDTF">2012-09-21T00:37:36Z</dcterms:created>
  <dcterms:modified xsi:type="dcterms:W3CDTF">2012-11-18T08:52:35Z</dcterms:modified>
</cp:coreProperties>
</file>